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360" yWindow="75" windowWidth="20610" windowHeight="11640" tabRatio="688" firstSheet="2" activeTab="8"/>
  </bookViews>
  <sheets>
    <sheet name="１現金出納補助簿(様式)" sheetId="31" r:id="rId1"/>
    <sheet name="１現金出納補助簿(記載例）" sheetId="28" r:id="rId2"/>
    <sheet name="２通帳管理簿(様式)" sheetId="34" r:id="rId3"/>
    <sheet name="２通帳管理簿(記載例）" sheetId="35" r:id="rId4"/>
    <sheet name="３金銭出納簿作成シート(様式)" sheetId="33" r:id="rId5"/>
    <sheet name="３金銭出納簿作成シート（記載例）" sheetId="32" r:id="rId6"/>
    <sheet name="４金銭出納簿(様式）" sheetId="23" r:id="rId7"/>
    <sheet name="４金銭出納簿(記載例)" sheetId="24" r:id="rId8"/>
    <sheet name="５決算書" sheetId="26" r:id="rId9"/>
    <sheet name="５決算書（記載例）" sheetId="36" r:id="rId10"/>
  </sheets>
  <definedNames>
    <definedName name="_xlnm.Print_Area" localSheetId="1">'１現金出納補助簿(記載例）'!$A$1:$S$47</definedName>
    <definedName name="_xlnm.Print_Area" localSheetId="0">'１現金出納補助簿(様式)'!$A$1:$S$47</definedName>
    <definedName name="_xlnm.Print_Area" localSheetId="3">'２通帳管理簿(記載例）'!$B$1:$R$21</definedName>
    <definedName name="_xlnm.Print_Area" localSheetId="2">'２通帳管理簿(様式)'!$A$1:$S$21</definedName>
    <definedName name="_xlnm.Print_Area" localSheetId="5">'３金銭出納簿作成シート（記載例）'!$A$13:$A$84</definedName>
    <definedName name="_xlnm.Print_Area" localSheetId="4">'３金銭出納簿作成シート(様式)'!$A$1:$A$84</definedName>
  </definedNames>
  <calcPr calcId="145621"/>
</workbook>
</file>

<file path=xl/calcChain.xml><?xml version="1.0" encoding="utf-8"?>
<calcChain xmlns="http://schemas.openxmlformats.org/spreadsheetml/2006/main">
  <c r="D30" i="26" l="1"/>
  <c r="D26" i="26"/>
  <c r="D25" i="26"/>
  <c r="D24" i="26"/>
  <c r="D23" i="26"/>
  <c r="D22" i="26"/>
  <c r="D21" i="26"/>
  <c r="D20" i="26"/>
  <c r="D19" i="26"/>
  <c r="D18" i="26"/>
  <c r="D17" i="26"/>
  <c r="D16" i="26"/>
  <c r="G31" i="26" l="1"/>
  <c r="E31" i="26"/>
  <c r="D31" i="26"/>
  <c r="G29" i="26"/>
  <c r="E29" i="26"/>
  <c r="G27" i="26"/>
  <c r="G32" i="26" s="1"/>
  <c r="E27" i="26"/>
  <c r="D29" i="26"/>
  <c r="D27" i="26"/>
  <c r="D12" i="26"/>
  <c r="D32" i="26" l="1"/>
  <c r="E32" i="26"/>
  <c r="P21" i="35"/>
  <c r="R21" i="35"/>
  <c r="I21" i="35"/>
  <c r="H21" i="35"/>
  <c r="I20" i="35"/>
  <c r="R20" i="35"/>
  <c r="P20" i="35"/>
  <c r="P19" i="35"/>
  <c r="M19" i="35"/>
  <c r="L19" i="35"/>
  <c r="K19" i="35"/>
  <c r="J19" i="35"/>
  <c r="J20" i="35" s="1"/>
  <c r="I19" i="35"/>
  <c r="H19" i="35"/>
  <c r="H20" i="35" s="1"/>
  <c r="R19" i="35"/>
  <c r="Q6" i="35"/>
  <c r="J21" i="35" s="1"/>
  <c r="P21" i="34"/>
  <c r="J21" i="34"/>
  <c r="R21" i="34"/>
  <c r="I21" i="34"/>
  <c r="H21" i="34"/>
  <c r="R20" i="34"/>
  <c r="P20" i="34"/>
  <c r="I20" i="34"/>
  <c r="M19" i="34"/>
  <c r="L19" i="34"/>
  <c r="K19" i="34"/>
  <c r="J19" i="34"/>
  <c r="J20" i="34" s="1"/>
  <c r="I19" i="34"/>
  <c r="H19" i="34"/>
  <c r="H20" i="34" s="1"/>
  <c r="R19" i="34"/>
  <c r="P19" i="34"/>
  <c r="AB72" i="33"/>
  <c r="J72" i="33"/>
  <c r="AE70" i="33"/>
  <c r="AD70" i="33"/>
  <c r="AC70" i="33"/>
  <c r="AB70" i="33"/>
  <c r="AA70" i="33"/>
  <c r="Z70" i="33"/>
  <c r="Z71" i="33" s="1"/>
  <c r="M70" i="33"/>
  <c r="L70" i="33"/>
  <c r="J71" i="33" s="1"/>
  <c r="K70" i="33"/>
  <c r="J70" i="33"/>
  <c r="I70" i="33"/>
  <c r="H70" i="33"/>
  <c r="H71" i="33" s="1"/>
  <c r="AB67" i="32"/>
  <c r="AE65" i="32"/>
  <c r="AD65" i="32"/>
  <c r="AC65" i="32"/>
  <c r="AB65" i="32"/>
  <c r="AA65" i="32"/>
  <c r="Z65" i="32"/>
  <c r="Z66" i="32" s="1"/>
  <c r="K70" i="32"/>
  <c r="J70" i="32"/>
  <c r="J72" i="32"/>
  <c r="M70" i="32"/>
  <c r="L70" i="32"/>
  <c r="I70" i="32"/>
  <c r="H70" i="32"/>
  <c r="H71" i="32" s="1"/>
  <c r="L35" i="31"/>
  <c r="M33" i="31"/>
  <c r="L33" i="31"/>
  <c r="K33" i="31"/>
  <c r="K34" i="31" s="1"/>
  <c r="AJ32" i="31"/>
  <c r="AI32" i="31"/>
  <c r="AH32" i="31"/>
  <c r="AG32" i="31"/>
  <c r="AE32" i="31"/>
  <c r="AD32" i="31"/>
  <c r="AC32" i="31"/>
  <c r="AB32" i="31"/>
  <c r="AA32" i="31"/>
  <c r="Z32" i="31"/>
  <c r="Y32" i="31"/>
  <c r="X32" i="31"/>
  <c r="W32" i="31"/>
  <c r="V32" i="31"/>
  <c r="U32" i="31"/>
  <c r="T32" i="31"/>
  <c r="AJ31" i="31"/>
  <c r="AI31" i="31"/>
  <c r="AH31" i="31"/>
  <c r="AG31" i="31"/>
  <c r="AE31" i="31"/>
  <c r="AD31" i="31"/>
  <c r="AC31" i="31"/>
  <c r="AB31" i="31"/>
  <c r="AA31" i="31"/>
  <c r="Z31" i="31"/>
  <c r="Y31" i="31"/>
  <c r="X31" i="31"/>
  <c r="W31" i="31"/>
  <c r="V31" i="31"/>
  <c r="U31" i="31"/>
  <c r="T31" i="31"/>
  <c r="AJ30" i="31"/>
  <c r="AI30" i="31"/>
  <c r="AH30" i="31"/>
  <c r="AG30" i="31"/>
  <c r="AE30" i="31"/>
  <c r="AD30" i="31"/>
  <c r="AC30" i="31"/>
  <c r="AB30" i="31"/>
  <c r="AA30" i="31"/>
  <c r="Z30" i="31"/>
  <c r="Y30" i="31"/>
  <c r="X30" i="31"/>
  <c r="W30" i="31"/>
  <c r="V30" i="31"/>
  <c r="U30" i="31"/>
  <c r="T30" i="31"/>
  <c r="AJ29" i="31"/>
  <c r="AI29" i="31"/>
  <c r="AH29" i="31"/>
  <c r="AG29" i="31"/>
  <c r="AE29" i="31"/>
  <c r="AD29" i="31"/>
  <c r="AC29" i="31"/>
  <c r="AB29" i="31"/>
  <c r="AA29" i="31"/>
  <c r="Z29" i="31"/>
  <c r="Y29" i="31"/>
  <c r="X29" i="31"/>
  <c r="W29" i="31"/>
  <c r="V29" i="31"/>
  <c r="U29" i="31"/>
  <c r="T29" i="31"/>
  <c r="AJ28" i="31"/>
  <c r="AI28" i="31"/>
  <c r="AH28" i="31"/>
  <c r="AG28" i="31"/>
  <c r="AE28" i="31"/>
  <c r="AD28" i="31"/>
  <c r="AC28" i="31"/>
  <c r="AB28" i="31"/>
  <c r="AA28" i="31"/>
  <c r="Z28" i="31"/>
  <c r="Y28" i="31"/>
  <c r="X28" i="31"/>
  <c r="W28" i="31"/>
  <c r="V28" i="31"/>
  <c r="U28" i="31"/>
  <c r="T28" i="31"/>
  <c r="AJ27" i="31"/>
  <c r="AI27" i="31"/>
  <c r="AH27" i="31"/>
  <c r="AG27" i="31"/>
  <c r="AE27" i="31"/>
  <c r="AD27" i="31"/>
  <c r="AC27" i="31"/>
  <c r="AB27" i="31"/>
  <c r="AA27" i="31"/>
  <c r="Z27" i="31"/>
  <c r="Y27" i="31"/>
  <c r="X27" i="31"/>
  <c r="W27" i="31"/>
  <c r="V27" i="31"/>
  <c r="U27" i="31"/>
  <c r="T27" i="31"/>
  <c r="AJ26" i="31"/>
  <c r="AI26" i="31"/>
  <c r="AH26" i="31"/>
  <c r="AG26" i="31"/>
  <c r="AE26" i="31"/>
  <c r="AD26" i="31"/>
  <c r="AC26" i="31"/>
  <c r="AB26" i="31"/>
  <c r="AA26" i="31"/>
  <c r="Z26" i="31"/>
  <c r="Y26" i="31"/>
  <c r="X26" i="31"/>
  <c r="W26" i="31"/>
  <c r="V26" i="31"/>
  <c r="U26" i="31"/>
  <c r="T26" i="31"/>
  <c r="AJ25" i="31"/>
  <c r="AI25" i="31"/>
  <c r="AH25" i="31"/>
  <c r="AG25" i="31"/>
  <c r="AE25" i="31"/>
  <c r="AD25" i="31"/>
  <c r="AC25" i="31"/>
  <c r="AB25" i="31"/>
  <c r="AA25" i="31"/>
  <c r="Z25" i="31"/>
  <c r="Y25" i="31"/>
  <c r="X25" i="31"/>
  <c r="W25" i="31"/>
  <c r="V25" i="31"/>
  <c r="U25" i="31"/>
  <c r="T25" i="31"/>
  <c r="AJ24" i="31"/>
  <c r="AI24" i="31"/>
  <c r="AH24" i="31"/>
  <c r="AG24" i="31"/>
  <c r="AE24" i="31"/>
  <c r="AD24" i="31"/>
  <c r="AC24" i="31"/>
  <c r="AB24" i="31"/>
  <c r="AA24" i="31"/>
  <c r="Z24" i="31"/>
  <c r="Y24" i="31"/>
  <c r="X24" i="31"/>
  <c r="W24" i="31"/>
  <c r="V24" i="31"/>
  <c r="U24" i="31"/>
  <c r="T24" i="31"/>
  <c r="AJ23" i="31"/>
  <c r="AI23" i="31"/>
  <c r="AH23" i="31"/>
  <c r="AG23" i="31"/>
  <c r="AE23" i="31"/>
  <c r="AD23" i="31"/>
  <c r="AC23" i="31"/>
  <c r="AB23" i="31"/>
  <c r="AA23" i="31"/>
  <c r="Z23" i="31"/>
  <c r="Y23" i="31"/>
  <c r="X23" i="31"/>
  <c r="W23" i="31"/>
  <c r="V23" i="31"/>
  <c r="U23" i="31"/>
  <c r="T23" i="31"/>
  <c r="AJ22" i="31"/>
  <c r="AI22" i="31"/>
  <c r="AH22" i="31"/>
  <c r="AG22" i="31"/>
  <c r="AE22" i="31"/>
  <c r="AD22" i="31"/>
  <c r="AC22" i="31"/>
  <c r="AB22" i="31"/>
  <c r="AA22" i="31"/>
  <c r="Z22" i="31"/>
  <c r="Y22" i="31"/>
  <c r="X22" i="31"/>
  <c r="W22" i="31"/>
  <c r="V22" i="31"/>
  <c r="U22" i="31"/>
  <c r="T22" i="31"/>
  <c r="BB21" i="31"/>
  <c r="AS21" i="31"/>
  <c r="AJ21" i="31"/>
  <c r="AI21" i="31"/>
  <c r="AH21" i="31"/>
  <c r="AZ21" i="31" s="1"/>
  <c r="AG21" i="31"/>
  <c r="AE21" i="31"/>
  <c r="AD21" i="31"/>
  <c r="AC21" i="31"/>
  <c r="AR21" i="31" s="1"/>
  <c r="AB21" i="31"/>
  <c r="AA21" i="31"/>
  <c r="Z21" i="31"/>
  <c r="Y21" i="31"/>
  <c r="X21" i="31"/>
  <c r="W21" i="31"/>
  <c r="V21" i="31"/>
  <c r="U21" i="31"/>
  <c r="T21" i="31"/>
  <c r="AJ20" i="31"/>
  <c r="BB20" i="31" s="1"/>
  <c r="AI20" i="31"/>
  <c r="AH20" i="31"/>
  <c r="AZ20" i="31" s="1"/>
  <c r="AG20" i="31"/>
  <c r="AE20" i="31"/>
  <c r="AS20" i="31" s="1"/>
  <c r="AD20" i="31"/>
  <c r="AC20" i="31"/>
  <c r="AB20" i="31"/>
  <c r="AA20" i="31"/>
  <c r="Z20" i="31"/>
  <c r="Y20" i="31"/>
  <c r="X20" i="31"/>
  <c r="W20" i="31"/>
  <c r="V20" i="31"/>
  <c r="U20" i="31"/>
  <c r="T20" i="31"/>
  <c r="AW19" i="31"/>
  <c r="AV19" i="31"/>
  <c r="AU19" i="31"/>
  <c r="AT19" i="31"/>
  <c r="AT20" i="31" s="1"/>
  <c r="AS19" i="31"/>
  <c r="AR19" i="31"/>
  <c r="AR20" i="31" s="1"/>
  <c r="AJ19" i="31"/>
  <c r="BB19" i="31" s="1"/>
  <c r="AI19" i="31"/>
  <c r="AH19" i="31"/>
  <c r="AZ19" i="31" s="1"/>
  <c r="AG19" i="31"/>
  <c r="AE19" i="31"/>
  <c r="AD19" i="31"/>
  <c r="AC19" i="31"/>
  <c r="AB19" i="31"/>
  <c r="AA19" i="31"/>
  <c r="Z19" i="31"/>
  <c r="Y19" i="31"/>
  <c r="X19" i="31"/>
  <c r="W19" i="31"/>
  <c r="V19" i="31"/>
  <c r="U19" i="31"/>
  <c r="T19" i="31"/>
  <c r="AJ18" i="31"/>
  <c r="AI18" i="31"/>
  <c r="AH18" i="31"/>
  <c r="AG18" i="31"/>
  <c r="AE18" i="31"/>
  <c r="AD18" i="31"/>
  <c r="AC18" i="31"/>
  <c r="AB18" i="31"/>
  <c r="AA18" i="31"/>
  <c r="Z18" i="31"/>
  <c r="Y18" i="31"/>
  <c r="X18" i="31"/>
  <c r="W18" i="31"/>
  <c r="V18" i="31"/>
  <c r="U18" i="31"/>
  <c r="T18" i="31"/>
  <c r="AJ17" i="31"/>
  <c r="AI17" i="31"/>
  <c r="AH17" i="31"/>
  <c r="AG17" i="31"/>
  <c r="AE17" i="31"/>
  <c r="AD17" i="31"/>
  <c r="AC17" i="31"/>
  <c r="AB17" i="31"/>
  <c r="AA17" i="31"/>
  <c r="Z17" i="31"/>
  <c r="Y17" i="31"/>
  <c r="X17" i="31"/>
  <c r="W17" i="31"/>
  <c r="V17" i="31"/>
  <c r="U17" i="31"/>
  <c r="T17" i="31"/>
  <c r="AJ16" i="31"/>
  <c r="AI16" i="31"/>
  <c r="AH16" i="31"/>
  <c r="AG16" i="31"/>
  <c r="AE16" i="31"/>
  <c r="AD16" i="31"/>
  <c r="AC16" i="31"/>
  <c r="AB16" i="31"/>
  <c r="AA16" i="31"/>
  <c r="Z16" i="31"/>
  <c r="Y16" i="31"/>
  <c r="X16" i="31"/>
  <c r="W16" i="31"/>
  <c r="V16" i="31"/>
  <c r="U16" i="31"/>
  <c r="T16" i="31"/>
  <c r="AJ15" i="31"/>
  <c r="AI15" i="31"/>
  <c r="AH15" i="31"/>
  <c r="AG15" i="31"/>
  <c r="AE15" i="31"/>
  <c r="AD15" i="31"/>
  <c r="AC15" i="31"/>
  <c r="AB15" i="31"/>
  <c r="AA15" i="31"/>
  <c r="Z15" i="31"/>
  <c r="Y15" i="31"/>
  <c r="X15" i="31"/>
  <c r="W15" i="31"/>
  <c r="V15" i="31"/>
  <c r="U15" i="31"/>
  <c r="T15" i="31"/>
  <c r="AJ14" i="31"/>
  <c r="AI14" i="31"/>
  <c r="AH14" i="31"/>
  <c r="AG14" i="31"/>
  <c r="AE14" i="31"/>
  <c r="AD14" i="31"/>
  <c r="AC14" i="31"/>
  <c r="AB14" i="31"/>
  <c r="AA14" i="31"/>
  <c r="Z14" i="31"/>
  <c r="Y14" i="31"/>
  <c r="X14" i="31"/>
  <c r="W14" i="31"/>
  <c r="V14" i="31"/>
  <c r="U14" i="31"/>
  <c r="T14" i="31"/>
  <c r="AJ13" i="31"/>
  <c r="AI13" i="31"/>
  <c r="AH13" i="31"/>
  <c r="AG13" i="31"/>
  <c r="AE13" i="31"/>
  <c r="AD13" i="31"/>
  <c r="AC13" i="31"/>
  <c r="AB13" i="31"/>
  <c r="AA13" i="31"/>
  <c r="Z13" i="31"/>
  <c r="Y13" i="31"/>
  <c r="X13" i="31"/>
  <c r="W13" i="31"/>
  <c r="V13" i="31"/>
  <c r="U13" i="31"/>
  <c r="T13" i="31"/>
  <c r="AJ12" i="31"/>
  <c r="AI12" i="31"/>
  <c r="AH12" i="31"/>
  <c r="AG12" i="31"/>
  <c r="AE12" i="31"/>
  <c r="AD12" i="31"/>
  <c r="AC12" i="31"/>
  <c r="AB12" i="31"/>
  <c r="AA12" i="31"/>
  <c r="Z12" i="31"/>
  <c r="Y12" i="31"/>
  <c r="X12" i="31"/>
  <c r="W12" i="31"/>
  <c r="V12" i="31"/>
  <c r="U12" i="31"/>
  <c r="T12" i="31"/>
  <c r="AJ11" i="31"/>
  <c r="AI11" i="31"/>
  <c r="AH11" i="31"/>
  <c r="AG11" i="31"/>
  <c r="AE11" i="31"/>
  <c r="AD11" i="31"/>
  <c r="AC11" i="31"/>
  <c r="AB11" i="31"/>
  <c r="AA11" i="31"/>
  <c r="Z11" i="31"/>
  <c r="Y11" i="31"/>
  <c r="X11" i="31"/>
  <c r="W11" i="31"/>
  <c r="V11" i="31"/>
  <c r="U11" i="31"/>
  <c r="T11" i="31"/>
  <c r="AJ10" i="31"/>
  <c r="AI10" i="31"/>
  <c r="AH10" i="31"/>
  <c r="AG10" i="31"/>
  <c r="AE10" i="31"/>
  <c r="AD10" i="31"/>
  <c r="AC10" i="31"/>
  <c r="AB10" i="31"/>
  <c r="AA10" i="31"/>
  <c r="Z10" i="31"/>
  <c r="Y10" i="31"/>
  <c r="X10" i="31"/>
  <c r="W10" i="31"/>
  <c r="V10" i="31"/>
  <c r="U10" i="31"/>
  <c r="T10" i="31"/>
  <c r="AJ9" i="31"/>
  <c r="AI9" i="31"/>
  <c r="AH9" i="31"/>
  <c r="AG9" i="31"/>
  <c r="AE9" i="31"/>
  <c r="AD9" i="31"/>
  <c r="AC9" i="31"/>
  <c r="AB9" i="31"/>
  <c r="AA9" i="31"/>
  <c r="Z9" i="31"/>
  <c r="Y9" i="31"/>
  <c r="X9" i="31"/>
  <c r="W9" i="31"/>
  <c r="V9" i="31"/>
  <c r="U9" i="31"/>
  <c r="T9" i="31"/>
  <c r="AJ8" i="31"/>
  <c r="AI8" i="31"/>
  <c r="AH8" i="31"/>
  <c r="AG8" i="31"/>
  <c r="AE8" i="31"/>
  <c r="AD8" i="31"/>
  <c r="AC8" i="31"/>
  <c r="AB8" i="31"/>
  <c r="AA8" i="31"/>
  <c r="Z8" i="31"/>
  <c r="Y8" i="31"/>
  <c r="X8" i="31"/>
  <c r="W8" i="31"/>
  <c r="V8" i="31"/>
  <c r="U8" i="31"/>
  <c r="T8" i="31"/>
  <c r="AJ7" i="31"/>
  <c r="AI7" i="31"/>
  <c r="AH7" i="31"/>
  <c r="AG7" i="31"/>
  <c r="AE7" i="31"/>
  <c r="AD7" i="31"/>
  <c r="AC7" i="31"/>
  <c r="AB7" i="31"/>
  <c r="AA7" i="31"/>
  <c r="Z7" i="31"/>
  <c r="Y7" i="31"/>
  <c r="X7" i="31"/>
  <c r="W7" i="31"/>
  <c r="V7" i="31"/>
  <c r="U7" i="31"/>
  <c r="T7" i="31"/>
  <c r="AJ6" i="31"/>
  <c r="AI6" i="31"/>
  <c r="AT21" i="31" s="1"/>
  <c r="AH6" i="31"/>
  <c r="AG6" i="31"/>
  <c r="AE6" i="31"/>
  <c r="AE33" i="31" s="1"/>
  <c r="AD6" i="31"/>
  <c r="AC6" i="31"/>
  <c r="AB6" i="31"/>
  <c r="AA6" i="31"/>
  <c r="AA33" i="31" s="1"/>
  <c r="Z6" i="31"/>
  <c r="Y6" i="31"/>
  <c r="X6" i="31"/>
  <c r="W6" i="31"/>
  <c r="V6" i="31"/>
  <c r="U6" i="31"/>
  <c r="T6" i="31"/>
  <c r="T32" i="28"/>
  <c r="T31" i="28"/>
  <c r="T30" i="28"/>
  <c r="T29" i="28"/>
  <c r="T28" i="28"/>
  <c r="T27" i="28"/>
  <c r="T26" i="28"/>
  <c r="T25" i="28"/>
  <c r="T24" i="28"/>
  <c r="T23" i="28"/>
  <c r="T22" i="28"/>
  <c r="T21" i="28"/>
  <c r="T20" i="28"/>
  <c r="T19" i="28"/>
  <c r="T18" i="28"/>
  <c r="T17" i="28"/>
  <c r="T16" i="28"/>
  <c r="T15" i="28"/>
  <c r="T14" i="28"/>
  <c r="T13" i="28"/>
  <c r="T12" i="28"/>
  <c r="T11" i="28"/>
  <c r="T10" i="28"/>
  <c r="T9" i="28"/>
  <c r="T8" i="28"/>
  <c r="T7" i="28"/>
  <c r="T6" i="28"/>
  <c r="AR20" i="28"/>
  <c r="Z34" i="28"/>
  <c r="AT21" i="28"/>
  <c r="AT20" i="28"/>
  <c r="AW19" i="28"/>
  <c r="AV19" i="28"/>
  <c r="AU19" i="28"/>
  <c r="AT19" i="28"/>
  <c r="AS19" i="28"/>
  <c r="AR19" i="28"/>
  <c r="BB21" i="28"/>
  <c r="AZ21" i="28"/>
  <c r="AS21" i="28"/>
  <c r="AR21" i="28"/>
  <c r="BB20" i="28"/>
  <c r="AZ20" i="28"/>
  <c r="AS20" i="28"/>
  <c r="BB19" i="28"/>
  <c r="AZ19" i="28"/>
  <c r="AB35" i="28"/>
  <c r="N18" i="28"/>
  <c r="N17" i="28"/>
  <c r="AJ17" i="28"/>
  <c r="AI17" i="28"/>
  <c r="AH17" i="28"/>
  <c r="AG17" i="28"/>
  <c r="AE17" i="28"/>
  <c r="AD17" i="28"/>
  <c r="AC17" i="28"/>
  <c r="AB17" i="28"/>
  <c r="AA17" i="28"/>
  <c r="Z17" i="28"/>
  <c r="Y17" i="28"/>
  <c r="X17" i="28"/>
  <c r="W17" i="28"/>
  <c r="V17" i="28"/>
  <c r="U17" i="28"/>
  <c r="AI28" i="28"/>
  <c r="L35" i="28"/>
  <c r="AI32" i="28"/>
  <c r="AI31" i="28"/>
  <c r="AI30" i="28"/>
  <c r="AI29" i="28"/>
  <c r="AI27" i="28"/>
  <c r="AI26" i="28"/>
  <c r="AI25" i="28"/>
  <c r="AI24" i="28"/>
  <c r="AI23" i="28"/>
  <c r="AI22" i="28"/>
  <c r="AI21" i="28"/>
  <c r="AI20" i="28"/>
  <c r="AI19" i="28"/>
  <c r="AI18" i="28"/>
  <c r="AI16" i="28"/>
  <c r="AI15" i="28"/>
  <c r="AI14" i="28"/>
  <c r="AI13" i="28"/>
  <c r="AI12" i="28"/>
  <c r="AI11" i="28"/>
  <c r="AI10" i="28"/>
  <c r="AI9" i="28"/>
  <c r="AI8" i="28"/>
  <c r="AI7" i="28"/>
  <c r="AI6" i="28"/>
  <c r="AJ32" i="28"/>
  <c r="AH32" i="28"/>
  <c r="AG32" i="28"/>
  <c r="AE32" i="28"/>
  <c r="AD32" i="28"/>
  <c r="AC32" i="28"/>
  <c r="AB32" i="28"/>
  <c r="AA32" i="28"/>
  <c r="Z32" i="28"/>
  <c r="Y32" i="28"/>
  <c r="X32" i="28"/>
  <c r="W32" i="28"/>
  <c r="V32" i="28"/>
  <c r="U32" i="28"/>
  <c r="AJ31" i="28"/>
  <c r="AH31" i="28"/>
  <c r="AG31" i="28"/>
  <c r="AE31" i="28"/>
  <c r="AD31" i="28"/>
  <c r="AC31" i="28"/>
  <c r="AB31" i="28"/>
  <c r="AA31" i="28"/>
  <c r="Z31" i="28"/>
  <c r="Y31" i="28"/>
  <c r="X31" i="28"/>
  <c r="W31" i="28"/>
  <c r="V31" i="28"/>
  <c r="U31" i="28"/>
  <c r="AJ30" i="28"/>
  <c r="AH30" i="28"/>
  <c r="AG30" i="28"/>
  <c r="AE30" i="28"/>
  <c r="AD30" i="28"/>
  <c r="AC30" i="28"/>
  <c r="AB30" i="28"/>
  <c r="AA30" i="28"/>
  <c r="Z30" i="28"/>
  <c r="Y30" i="28"/>
  <c r="X30" i="28"/>
  <c r="W30" i="28"/>
  <c r="V30" i="28"/>
  <c r="U30" i="28"/>
  <c r="AJ29" i="28"/>
  <c r="AH29" i="28"/>
  <c r="AG29" i="28"/>
  <c r="AE29" i="28"/>
  <c r="AD29" i="28"/>
  <c r="AC29" i="28"/>
  <c r="AB29" i="28"/>
  <c r="AA29" i="28"/>
  <c r="Z29" i="28"/>
  <c r="Y29" i="28"/>
  <c r="X29" i="28"/>
  <c r="W29" i="28"/>
  <c r="V29" i="28"/>
  <c r="U29" i="28"/>
  <c r="AJ28" i="28"/>
  <c r="AH28" i="28"/>
  <c r="AG28" i="28"/>
  <c r="AE28" i="28"/>
  <c r="AD28" i="28"/>
  <c r="AC28" i="28"/>
  <c r="AB28" i="28"/>
  <c r="AA28" i="28"/>
  <c r="Z28" i="28"/>
  <c r="Y28" i="28"/>
  <c r="X28" i="28"/>
  <c r="W28" i="28"/>
  <c r="V28" i="28"/>
  <c r="U28" i="28"/>
  <c r="AJ27" i="28"/>
  <c r="AH27" i="28"/>
  <c r="AG27" i="28"/>
  <c r="AE27" i="28"/>
  <c r="AD27" i="28"/>
  <c r="AC27" i="28"/>
  <c r="AB27" i="28"/>
  <c r="AA27" i="28"/>
  <c r="Z27" i="28"/>
  <c r="Y27" i="28"/>
  <c r="X27" i="28"/>
  <c r="W27" i="28"/>
  <c r="V27" i="28"/>
  <c r="U27" i="28"/>
  <c r="AJ26" i="28"/>
  <c r="AH26" i="28"/>
  <c r="AG26" i="28"/>
  <c r="AE26" i="28"/>
  <c r="AD26" i="28"/>
  <c r="AC26" i="28"/>
  <c r="AB26" i="28"/>
  <c r="AA26" i="28"/>
  <c r="Z26" i="28"/>
  <c r="Y26" i="28"/>
  <c r="X26" i="28"/>
  <c r="W26" i="28"/>
  <c r="V26" i="28"/>
  <c r="U26" i="28"/>
  <c r="AJ25" i="28"/>
  <c r="AH25" i="28"/>
  <c r="AG25" i="28"/>
  <c r="AE25" i="28"/>
  <c r="AD25" i="28"/>
  <c r="AC25" i="28"/>
  <c r="AB25" i="28"/>
  <c r="AA25" i="28"/>
  <c r="Z25" i="28"/>
  <c r="Y25" i="28"/>
  <c r="X25" i="28"/>
  <c r="W25" i="28"/>
  <c r="V25" i="28"/>
  <c r="U25" i="28"/>
  <c r="AJ24" i="28"/>
  <c r="AH24" i="28"/>
  <c r="AG24" i="28"/>
  <c r="AE24" i="28"/>
  <c r="AD24" i="28"/>
  <c r="AC24" i="28"/>
  <c r="AB24" i="28"/>
  <c r="AA24" i="28"/>
  <c r="Z24" i="28"/>
  <c r="Y24" i="28"/>
  <c r="X24" i="28"/>
  <c r="W24" i="28"/>
  <c r="V24" i="28"/>
  <c r="U24" i="28"/>
  <c r="AJ23" i="28"/>
  <c r="AH23" i="28"/>
  <c r="AG23" i="28"/>
  <c r="AE23" i="28"/>
  <c r="AD23" i="28"/>
  <c r="AC23" i="28"/>
  <c r="AB23" i="28"/>
  <c r="AA23" i="28"/>
  <c r="Z23" i="28"/>
  <c r="Y23" i="28"/>
  <c r="X23" i="28"/>
  <c r="W23" i="28"/>
  <c r="V23" i="28"/>
  <c r="U23" i="28"/>
  <c r="AJ22" i="28"/>
  <c r="AH22" i="28"/>
  <c r="AG22" i="28"/>
  <c r="AE22" i="28"/>
  <c r="AD22" i="28"/>
  <c r="AC22" i="28"/>
  <c r="AB22" i="28"/>
  <c r="AA22" i="28"/>
  <c r="Z22" i="28"/>
  <c r="Y22" i="28"/>
  <c r="X22" i="28"/>
  <c r="W22" i="28"/>
  <c r="V22" i="28"/>
  <c r="U22" i="28"/>
  <c r="AJ21" i="28"/>
  <c r="AH21" i="28"/>
  <c r="AG21" i="28"/>
  <c r="AE21" i="28"/>
  <c r="AD21" i="28"/>
  <c r="AC21" i="28"/>
  <c r="AB21" i="28"/>
  <c r="AA21" i="28"/>
  <c r="Z21" i="28"/>
  <c r="Y21" i="28"/>
  <c r="X21" i="28"/>
  <c r="W21" i="28"/>
  <c r="V21" i="28"/>
  <c r="U21" i="28"/>
  <c r="AJ20" i="28"/>
  <c r="AH20" i="28"/>
  <c r="AG20" i="28"/>
  <c r="AE20" i="28"/>
  <c r="AD20" i="28"/>
  <c r="AC20" i="28"/>
  <c r="AB20" i="28"/>
  <c r="AA20" i="28"/>
  <c r="Z20" i="28"/>
  <c r="Y20" i="28"/>
  <c r="X20" i="28"/>
  <c r="W20" i="28"/>
  <c r="V20" i="28"/>
  <c r="U20" i="28"/>
  <c r="AJ19" i="28"/>
  <c r="AH19" i="28"/>
  <c r="AG19" i="28"/>
  <c r="AE19" i="28"/>
  <c r="AD19" i="28"/>
  <c r="AC19" i="28"/>
  <c r="AB19" i="28"/>
  <c r="AA19" i="28"/>
  <c r="Z19" i="28"/>
  <c r="Y19" i="28"/>
  <c r="X19" i="28"/>
  <c r="W19" i="28"/>
  <c r="V19" i="28"/>
  <c r="U19" i="28"/>
  <c r="AJ18" i="28"/>
  <c r="AH18" i="28"/>
  <c r="AG18" i="28"/>
  <c r="AE18" i="28"/>
  <c r="AD18" i="28"/>
  <c r="AC18" i="28"/>
  <c r="AB18" i="28"/>
  <c r="AA18" i="28"/>
  <c r="Z18" i="28"/>
  <c r="Y18" i="28"/>
  <c r="X18" i="28"/>
  <c r="W18" i="28"/>
  <c r="V18" i="28"/>
  <c r="U18" i="28"/>
  <c r="AJ16" i="28"/>
  <c r="AH16" i="28"/>
  <c r="AG16" i="28"/>
  <c r="AE16" i="28"/>
  <c r="AD16" i="28"/>
  <c r="AC16" i="28"/>
  <c r="AB16" i="28"/>
  <c r="AA16" i="28"/>
  <c r="Z16" i="28"/>
  <c r="Y16" i="28"/>
  <c r="X16" i="28"/>
  <c r="W16" i="28"/>
  <c r="V16" i="28"/>
  <c r="U16" i="28"/>
  <c r="AJ15" i="28"/>
  <c r="AH15" i="28"/>
  <c r="AG15" i="28"/>
  <c r="AE15" i="28"/>
  <c r="AD15" i="28"/>
  <c r="AC15" i="28"/>
  <c r="AB15" i="28"/>
  <c r="AA15" i="28"/>
  <c r="Z15" i="28"/>
  <c r="Y15" i="28"/>
  <c r="X15" i="28"/>
  <c r="W15" i="28"/>
  <c r="V15" i="28"/>
  <c r="U15" i="28"/>
  <c r="AJ14" i="28"/>
  <c r="AH14" i="28"/>
  <c r="AG14" i="28"/>
  <c r="AE14" i="28"/>
  <c r="AD14" i="28"/>
  <c r="AC14" i="28"/>
  <c r="AB14" i="28"/>
  <c r="AA14" i="28"/>
  <c r="Z14" i="28"/>
  <c r="Y14" i="28"/>
  <c r="X14" i="28"/>
  <c r="W14" i="28"/>
  <c r="V14" i="28"/>
  <c r="U14" i="28"/>
  <c r="AJ13" i="28"/>
  <c r="AH13" i="28"/>
  <c r="AG13" i="28"/>
  <c r="AE13" i="28"/>
  <c r="AD13" i="28"/>
  <c r="AC13" i="28"/>
  <c r="AB13" i="28"/>
  <c r="AA13" i="28"/>
  <c r="Z13" i="28"/>
  <c r="Y13" i="28"/>
  <c r="X13" i="28"/>
  <c r="W13" i="28"/>
  <c r="V13" i="28"/>
  <c r="U13" i="28"/>
  <c r="AJ12" i="28"/>
  <c r="AH12" i="28"/>
  <c r="AG12" i="28"/>
  <c r="AE12" i="28"/>
  <c r="AD12" i="28"/>
  <c r="AC12" i="28"/>
  <c r="AB12" i="28"/>
  <c r="AA12" i="28"/>
  <c r="Z12" i="28"/>
  <c r="Y12" i="28"/>
  <c r="X12" i="28"/>
  <c r="W12" i="28"/>
  <c r="V12" i="28"/>
  <c r="U12" i="28"/>
  <c r="AJ11" i="28"/>
  <c r="AH11" i="28"/>
  <c r="AG11" i="28"/>
  <c r="AE11" i="28"/>
  <c r="AD11" i="28"/>
  <c r="AC11" i="28"/>
  <c r="AB11" i="28"/>
  <c r="AA11" i="28"/>
  <c r="Z11" i="28"/>
  <c r="Y11" i="28"/>
  <c r="X11" i="28"/>
  <c r="W11" i="28"/>
  <c r="V11" i="28"/>
  <c r="U11" i="28"/>
  <c r="AJ10" i="28"/>
  <c r="AH10" i="28"/>
  <c r="AG10" i="28"/>
  <c r="AE10" i="28"/>
  <c r="AD10" i="28"/>
  <c r="AC10" i="28"/>
  <c r="AB10" i="28"/>
  <c r="AA10" i="28"/>
  <c r="Z10" i="28"/>
  <c r="Y10" i="28"/>
  <c r="X10" i="28"/>
  <c r="W10" i="28"/>
  <c r="V10" i="28"/>
  <c r="U10" i="28"/>
  <c r="AJ9" i="28"/>
  <c r="AH9" i="28"/>
  <c r="AG9" i="28"/>
  <c r="AE9" i="28"/>
  <c r="AD9" i="28"/>
  <c r="AC9" i="28"/>
  <c r="AB9" i="28"/>
  <c r="AA9" i="28"/>
  <c r="Z9" i="28"/>
  <c r="Y9" i="28"/>
  <c r="X9" i="28"/>
  <c r="W9" i="28"/>
  <c r="V9" i="28"/>
  <c r="U9" i="28"/>
  <c r="AJ8" i="28"/>
  <c r="AH8" i="28"/>
  <c r="AG8" i="28"/>
  <c r="AE8" i="28"/>
  <c r="AD8" i="28"/>
  <c r="AC8" i="28"/>
  <c r="AB8" i="28"/>
  <c r="AA8" i="28"/>
  <c r="Z8" i="28"/>
  <c r="Y8" i="28"/>
  <c r="X8" i="28"/>
  <c r="W8" i="28"/>
  <c r="V8" i="28"/>
  <c r="U8" i="28"/>
  <c r="AJ7" i="28"/>
  <c r="AH7" i="28"/>
  <c r="AG7" i="28"/>
  <c r="AE7" i="28"/>
  <c r="AD7" i="28"/>
  <c r="AD33" i="28" s="1"/>
  <c r="AC7" i="28"/>
  <c r="AB7" i="28"/>
  <c r="AA7" i="28"/>
  <c r="Z7" i="28"/>
  <c r="Y7" i="28"/>
  <c r="X7" i="28"/>
  <c r="W7" i="28"/>
  <c r="V7" i="28"/>
  <c r="U7" i="28"/>
  <c r="AJ6" i="28"/>
  <c r="AH6" i="28"/>
  <c r="AG6" i="28"/>
  <c r="X6" i="28"/>
  <c r="AD6" i="28"/>
  <c r="AE6" i="28"/>
  <c r="AE33" i="28" s="1"/>
  <c r="AC6" i="28"/>
  <c r="AB6" i="28"/>
  <c r="AB71" i="33" l="1"/>
  <c r="AB66" i="32"/>
  <c r="J71" i="32"/>
  <c r="AB33" i="31"/>
  <c r="AC33" i="31"/>
  <c r="Z33" i="31"/>
  <c r="Z34" i="31" s="1"/>
  <c r="AD33" i="31"/>
  <c r="AB34" i="31" s="1"/>
  <c r="L34" i="31"/>
  <c r="AB35" i="31"/>
  <c r="AB33" i="28"/>
  <c r="AC33" i="28"/>
  <c r="AB34" i="28" s="1"/>
  <c r="AA6" i="28"/>
  <c r="AA33" i="28" s="1"/>
  <c r="Z6" i="28"/>
  <c r="Z33" i="28" s="1"/>
  <c r="V6" i="28"/>
  <c r="U6" i="28"/>
  <c r="N6" i="28" l="1"/>
  <c r="N7" i="28" s="1"/>
  <c r="N8" i="28" s="1"/>
  <c r="N9" i="28" s="1"/>
  <c r="N10" i="28" s="1"/>
  <c r="N11" i="28" s="1"/>
  <c r="N12" i="28" s="1"/>
  <c r="N13" i="28" s="1"/>
  <c r="N14" i="28" s="1"/>
  <c r="N15" i="28" s="1"/>
  <c r="N16" i="28" s="1"/>
  <c r="N19" i="28" s="1"/>
  <c r="N20" i="28" s="1"/>
  <c r="N21" i="28" s="1"/>
  <c r="N22" i="28" s="1"/>
  <c r="N23" i="28" s="1"/>
  <c r="N24" i="28" s="1"/>
  <c r="N25" i="28" s="1"/>
  <c r="N26" i="28" s="1"/>
  <c r="N27" i="28" s="1"/>
  <c r="N28" i="28" s="1"/>
  <c r="N29" i="28" s="1"/>
  <c r="N30" i="28" s="1"/>
  <c r="N31" i="28" s="1"/>
  <c r="N32" i="28" s="1"/>
  <c r="W6" i="28"/>
  <c r="Y6" i="28"/>
  <c r="K33" i="28"/>
  <c r="K34" i="28" s="1"/>
  <c r="L33" i="28"/>
  <c r="M33" i="28"/>
  <c r="L34" i="28" l="1"/>
  <c r="Y14" i="23"/>
  <c r="X14" i="23"/>
  <c r="W14" i="23"/>
  <c r="V14" i="23"/>
  <c r="Z14" i="23"/>
  <c r="Y13" i="23"/>
  <c r="X13" i="23"/>
  <c r="W13" i="23"/>
  <c r="V13" i="23"/>
  <c r="Z13" i="23" s="1"/>
  <c r="Y12" i="23"/>
  <c r="X12" i="23"/>
  <c r="W12" i="23"/>
  <c r="V12" i="23"/>
  <c r="Z12" i="23" s="1"/>
  <c r="Y11" i="23"/>
  <c r="X11" i="23"/>
  <c r="W11" i="23"/>
  <c r="V11" i="23"/>
  <c r="Y10" i="23"/>
  <c r="X10" i="23"/>
  <c r="W10" i="23"/>
  <c r="V10" i="23"/>
  <c r="Z10" i="23" s="1"/>
  <c r="Y9" i="23"/>
  <c r="X9" i="23"/>
  <c r="W9" i="23"/>
  <c r="V9" i="23"/>
  <c r="Y8" i="23"/>
  <c r="X8" i="23"/>
  <c r="W8" i="23"/>
  <c r="V8" i="23"/>
  <c r="Y7" i="23"/>
  <c r="X7" i="23"/>
  <c r="W7" i="23"/>
  <c r="V7" i="23"/>
  <c r="Z7" i="23" s="1"/>
  <c r="Y6" i="23"/>
  <c r="X6" i="23"/>
  <c r="W6" i="23"/>
  <c r="V6" i="23"/>
  <c r="Y5" i="23"/>
  <c r="X5" i="23"/>
  <c r="W5" i="23"/>
  <c r="V5" i="23"/>
  <c r="Y4" i="23"/>
  <c r="Y15" i="23" s="1"/>
  <c r="X4" i="23"/>
  <c r="X15" i="23" s="1"/>
  <c r="W4" i="23"/>
  <c r="W15" i="23" s="1"/>
  <c r="V4" i="23"/>
  <c r="V15" i="23" s="1"/>
  <c r="L63" i="24"/>
  <c r="X9" i="24"/>
  <c r="X8" i="24"/>
  <c r="X5" i="24"/>
  <c r="Y14" i="24"/>
  <c r="X14" i="24"/>
  <c r="W14" i="24"/>
  <c r="V14" i="24"/>
  <c r="Y13" i="24"/>
  <c r="X13" i="24"/>
  <c r="W13" i="24"/>
  <c r="V13" i="24"/>
  <c r="Y12" i="24"/>
  <c r="X12" i="24"/>
  <c r="W12" i="24"/>
  <c r="V12" i="24"/>
  <c r="Y11" i="24"/>
  <c r="X11" i="24"/>
  <c r="W11" i="24"/>
  <c r="V11" i="24"/>
  <c r="Y10" i="24"/>
  <c r="X10" i="24"/>
  <c r="W10" i="24"/>
  <c r="V10" i="24"/>
  <c r="Y9" i="24"/>
  <c r="W9" i="24"/>
  <c r="V9" i="24"/>
  <c r="Y8" i="24"/>
  <c r="W8" i="24"/>
  <c r="V8" i="24"/>
  <c r="Y7" i="24"/>
  <c r="X7" i="24"/>
  <c r="W7" i="24"/>
  <c r="V7" i="24"/>
  <c r="Y6" i="24"/>
  <c r="X6" i="24"/>
  <c r="W6" i="24"/>
  <c r="V6" i="24"/>
  <c r="Y5" i="24"/>
  <c r="W5" i="24"/>
  <c r="V5" i="24"/>
  <c r="Y4" i="24"/>
  <c r="X4" i="24"/>
  <c r="W4" i="24"/>
  <c r="V4" i="24"/>
  <c r="H63" i="24"/>
  <c r="Q62" i="24"/>
  <c r="N63" i="24"/>
  <c r="M64" i="24" s="1"/>
  <c r="M63" i="24"/>
  <c r="K63" i="24"/>
  <c r="J63" i="24"/>
  <c r="I63" i="24"/>
  <c r="AC33" i="24"/>
  <c r="AA33" i="24"/>
  <c r="Z33" i="24"/>
  <c r="X33" i="24"/>
  <c r="AC32" i="24"/>
  <c r="AA32" i="24"/>
  <c r="Z32" i="24"/>
  <c r="X32" i="24"/>
  <c r="AC31" i="24"/>
  <c r="AA31" i="24"/>
  <c r="Z31" i="24"/>
  <c r="X31" i="24"/>
  <c r="AC30" i="24"/>
  <c r="AA30" i="24"/>
  <c r="Z30" i="24"/>
  <c r="X30" i="24"/>
  <c r="AC29" i="24"/>
  <c r="AA29" i="24"/>
  <c r="Z29" i="24"/>
  <c r="X29" i="24"/>
  <c r="AC28" i="24"/>
  <c r="AA28" i="24"/>
  <c r="Z28" i="24"/>
  <c r="X28" i="24"/>
  <c r="AC27" i="24"/>
  <c r="AA27" i="24"/>
  <c r="Z27" i="24"/>
  <c r="X27" i="24"/>
  <c r="AC26" i="24"/>
  <c r="AA26" i="24"/>
  <c r="Z26" i="24"/>
  <c r="X26" i="24"/>
  <c r="AC25" i="24"/>
  <c r="AA25" i="24"/>
  <c r="Z25" i="24"/>
  <c r="X25" i="24"/>
  <c r="AC24" i="24"/>
  <c r="AA24" i="24"/>
  <c r="Z24" i="24"/>
  <c r="X24" i="24"/>
  <c r="AC23" i="24"/>
  <c r="AA23" i="24"/>
  <c r="Z23" i="24"/>
  <c r="X23" i="24"/>
  <c r="AC22" i="24"/>
  <c r="AA22" i="24"/>
  <c r="AA34" i="24" s="1"/>
  <c r="Z22" i="24"/>
  <c r="Z34" i="24" s="1"/>
  <c r="X22" i="24"/>
  <c r="X34" i="24" s="1"/>
  <c r="Q33" i="23"/>
  <c r="Q32" i="23"/>
  <c r="Q31" i="23"/>
  <c r="Q30" i="23"/>
  <c r="Q29" i="23"/>
  <c r="Q28" i="23"/>
  <c r="Q27" i="23"/>
  <c r="Q26" i="23"/>
  <c r="Q25" i="23"/>
  <c r="Q24" i="23"/>
  <c r="Q23" i="23"/>
  <c r="Q22" i="23"/>
  <c r="Q21" i="23"/>
  <c r="Q20" i="23"/>
  <c r="Q19" i="23"/>
  <c r="Q18" i="23"/>
  <c r="Q17" i="23"/>
  <c r="Q16" i="23"/>
  <c r="Q15" i="23"/>
  <c r="Q14" i="23"/>
  <c r="Q13" i="23"/>
  <c r="Q12" i="23"/>
  <c r="Q11" i="23"/>
  <c r="Q10" i="23"/>
  <c r="Q9" i="23"/>
  <c r="Q8" i="23"/>
  <c r="Q7" i="23"/>
  <c r="Q6" i="23"/>
  <c r="Q5" i="23"/>
  <c r="H34" i="23"/>
  <c r="AC35" i="23"/>
  <c r="AA35" i="23"/>
  <c r="Z35" i="23"/>
  <c r="X35" i="23"/>
  <c r="AC34" i="23"/>
  <c r="AA34" i="23"/>
  <c r="Z34" i="23"/>
  <c r="X34" i="23"/>
  <c r="AC33" i="23"/>
  <c r="AA33" i="23"/>
  <c r="Z33" i="23"/>
  <c r="X33" i="23"/>
  <c r="AC32" i="23"/>
  <c r="AA32" i="23"/>
  <c r="Z32" i="23"/>
  <c r="X32" i="23"/>
  <c r="AC31" i="23"/>
  <c r="AA31" i="23"/>
  <c r="Z31" i="23"/>
  <c r="X31" i="23"/>
  <c r="AC30" i="23"/>
  <c r="AA30" i="23"/>
  <c r="Z30" i="23"/>
  <c r="X30" i="23"/>
  <c r="AC29" i="23"/>
  <c r="AA29" i="23"/>
  <c r="Z29" i="23"/>
  <c r="X29" i="23"/>
  <c r="AC28" i="23"/>
  <c r="AA28" i="23"/>
  <c r="Z28" i="23"/>
  <c r="X28" i="23"/>
  <c r="AC27" i="23"/>
  <c r="AA27" i="23"/>
  <c r="Z27" i="23"/>
  <c r="X27" i="23"/>
  <c r="AC26" i="23"/>
  <c r="AA26" i="23"/>
  <c r="Z26" i="23"/>
  <c r="X26" i="23"/>
  <c r="AC25" i="23"/>
  <c r="AA25" i="23"/>
  <c r="Z25" i="23"/>
  <c r="X25" i="23"/>
  <c r="AC24" i="23"/>
  <c r="AA24" i="23"/>
  <c r="AA36" i="23"/>
  <c r="Z24" i="23"/>
  <c r="X24" i="23"/>
  <c r="Y31" i="24"/>
  <c r="Y33" i="24"/>
  <c r="AB32" i="23"/>
  <c r="Y34" i="23"/>
  <c r="AB33" i="23"/>
  <c r="Y27" i="23"/>
  <c r="Y31" i="23"/>
  <c r="Y35" i="23"/>
  <c r="AB26" i="23"/>
  <c r="AB30" i="23"/>
  <c r="AB34" i="23"/>
  <c r="Y30" i="23"/>
  <c r="AB29" i="23"/>
  <c r="J35" i="23"/>
  <c r="Y24" i="23"/>
  <c r="Y28" i="23"/>
  <c r="Y32" i="23"/>
  <c r="AB27" i="23"/>
  <c r="AB31" i="23"/>
  <c r="AB35" i="23"/>
  <c r="Y26" i="23"/>
  <c r="AB25" i="23"/>
  <c r="Y25" i="23"/>
  <c r="Y29" i="23"/>
  <c r="Y33" i="23"/>
  <c r="AB24" i="23"/>
  <c r="AB28" i="23"/>
  <c r="M35" i="23"/>
  <c r="K35" i="23"/>
  <c r="L35" i="23"/>
  <c r="AC36" i="23"/>
  <c r="Z36" i="23"/>
  <c r="X36" i="23"/>
  <c r="AB36" i="23"/>
  <c r="Y36" i="23"/>
  <c r="BA6" i="28"/>
  <c r="W15" i="24" l="1"/>
  <c r="Z12" i="24"/>
  <c r="X15" i="24"/>
  <c r="AC34" i="24"/>
  <c r="Z6" i="24"/>
  <c r="L64" i="24"/>
  <c r="Y23" i="24"/>
  <c r="V15" i="24"/>
  <c r="Z7" i="24"/>
  <c r="Z8" i="24"/>
  <c r="Z9" i="24"/>
  <c r="AB33" i="24"/>
  <c r="AB28" i="24"/>
  <c r="Z10" i="24"/>
  <c r="Y25" i="24"/>
  <c r="AB25" i="24"/>
  <c r="P63" i="24"/>
  <c r="Z5" i="24"/>
  <c r="Z11" i="24"/>
  <c r="Z13" i="24"/>
  <c r="Z14" i="24"/>
  <c r="Y15" i="24"/>
  <c r="AB24" i="24"/>
  <c r="Y30" i="24"/>
  <c r="Y22" i="24"/>
  <c r="AB30" i="24"/>
  <c r="AB22" i="24"/>
  <c r="K64" i="24"/>
  <c r="Z4" i="24"/>
  <c r="AB32" i="24"/>
  <c r="Y29" i="24"/>
  <c r="Y28" i="24"/>
  <c r="AB29" i="24"/>
  <c r="AB27" i="24"/>
  <c r="Y27" i="24"/>
  <c r="Y32" i="24"/>
  <c r="AB31" i="24"/>
  <c r="Y24" i="24"/>
  <c r="Y26" i="24"/>
  <c r="AB23" i="24"/>
  <c r="AB26" i="24"/>
  <c r="J64" i="24"/>
  <c r="H64" i="24"/>
  <c r="Z5" i="23"/>
  <c r="Z6" i="23"/>
  <c r="Z11" i="23"/>
  <c r="Z8" i="23"/>
  <c r="Z9" i="23"/>
  <c r="Z15" i="23"/>
  <c r="Z4" i="23"/>
  <c r="Z15" i="24" l="1"/>
  <c r="P64" i="24"/>
  <c r="AB34" i="24"/>
  <c r="Y34" i="24"/>
</calcChain>
</file>

<file path=xl/sharedStrings.xml><?xml version="1.0" encoding="utf-8"?>
<sst xmlns="http://schemas.openxmlformats.org/spreadsheetml/2006/main" count="1867" uniqueCount="323">
  <si>
    <t>タイプ</t>
  </si>
  <si>
    <t>②</t>
  </si>
  <si>
    <t>／／</t>
  </si>
  <si>
    <t>⑥</t>
  </si>
  <si>
    <t>日付</t>
  </si>
  <si>
    <t>内容</t>
  </si>
  <si>
    <t>支出（円）</t>
  </si>
  <si>
    <t>人件費</t>
  </si>
  <si>
    <t>委託費</t>
  </si>
  <si>
    <t>その他</t>
  </si>
  <si>
    <t>①</t>
  </si>
  <si>
    <t>⑤</t>
  </si>
  <si>
    <t>（方１２－５（要17号））</t>
  </si>
  <si>
    <t>平成29年度　森林・山村多面的機能発揮対策交付金（金銭出納簿）</t>
    <phoneticPr fontId="4"/>
  </si>
  <si>
    <t>活動組織名：</t>
    <rPh sb="0" eb="2">
      <t>カツドウ</t>
    </rPh>
    <rPh sb="2" eb="5">
      <t>ソシキメイ</t>
    </rPh>
    <phoneticPr fontId="4"/>
  </si>
  <si>
    <t>　　＊領収書及び通帳の写しを添付すること</t>
  </si>
  <si>
    <t>備考</t>
    <phoneticPr fontId="4"/>
  </si>
  <si>
    <t>科目</t>
    <rPh sb="0" eb="2">
      <t>カモク</t>
    </rPh>
    <phoneticPr fontId="4"/>
  </si>
  <si>
    <t>領収書等
番号</t>
    <phoneticPr fontId="4"/>
  </si>
  <si>
    <t>活動
実施日</t>
    <phoneticPr fontId="4"/>
  </si>
  <si>
    <t>立替
（円）</t>
    <phoneticPr fontId="4"/>
  </si>
  <si>
    <t>収入
（円）</t>
    <phoneticPr fontId="4"/>
  </si>
  <si>
    <t>資機材費</t>
    <rPh sb="3" eb="4">
      <t>ヒ</t>
    </rPh>
    <phoneticPr fontId="4"/>
  </si>
  <si>
    <t>交付金（資機材分）</t>
    <rPh sb="0" eb="3">
      <t>コウフキン</t>
    </rPh>
    <rPh sb="7" eb="8">
      <t>ブン</t>
    </rPh>
    <phoneticPr fontId="4"/>
  </si>
  <si>
    <t>活動タイプ別集計表</t>
    <rPh sb="0" eb="2">
      <t>カツドウ</t>
    </rPh>
    <rPh sb="5" eb="6">
      <t>ベツ</t>
    </rPh>
    <rPh sb="6" eb="9">
      <t>シュウケイヒョウ</t>
    </rPh>
    <phoneticPr fontId="4"/>
  </si>
  <si>
    <t>①</t>
    <phoneticPr fontId="4"/>
  </si>
  <si>
    <t>②</t>
    <phoneticPr fontId="4"/>
  </si>
  <si>
    <t>③</t>
    <phoneticPr fontId="4"/>
  </si>
  <si>
    <t>④</t>
    <phoneticPr fontId="4"/>
  </si>
  <si>
    <t>⑤</t>
    <phoneticPr fontId="4"/>
  </si>
  <si>
    <t>⑥</t>
    <phoneticPr fontId="4"/>
  </si>
  <si>
    <t>計</t>
    <rPh sb="0" eb="1">
      <t>ケイ</t>
    </rPh>
    <phoneticPr fontId="4"/>
  </si>
  <si>
    <t>＜自動計算表＞</t>
    <rPh sb="1" eb="3">
      <t>ジドウ</t>
    </rPh>
    <rPh sb="3" eb="5">
      <t>ケイサン</t>
    </rPh>
    <rPh sb="5" eb="6">
      <t>ヒョウ</t>
    </rPh>
    <phoneticPr fontId="4"/>
  </si>
  <si>
    <t>科目別集計表</t>
    <rPh sb="0" eb="2">
      <t>カモク</t>
    </rPh>
    <rPh sb="2" eb="3">
      <t>ベツ</t>
    </rPh>
    <rPh sb="3" eb="6">
      <t>シュウケイヒョウ</t>
    </rPh>
    <phoneticPr fontId="4"/>
  </si>
  <si>
    <t>賃金</t>
    <rPh sb="0" eb="2">
      <t>チンギン</t>
    </rPh>
    <phoneticPr fontId="4"/>
  </si>
  <si>
    <t>報償費</t>
    <rPh sb="0" eb="3">
      <t>ホウショウヒ</t>
    </rPh>
    <phoneticPr fontId="4"/>
  </si>
  <si>
    <t>旅費</t>
    <rPh sb="0" eb="2">
      <t>リョヒ</t>
    </rPh>
    <phoneticPr fontId="4"/>
  </si>
  <si>
    <t>消耗品費</t>
    <rPh sb="0" eb="3">
      <t>ショウモウヒン</t>
    </rPh>
    <rPh sb="3" eb="4">
      <t>ヒ</t>
    </rPh>
    <phoneticPr fontId="4"/>
  </si>
  <si>
    <t>燃料費</t>
    <rPh sb="0" eb="3">
      <t>ネンリョウヒ</t>
    </rPh>
    <phoneticPr fontId="4"/>
  </si>
  <si>
    <t>傷害保険</t>
  </si>
  <si>
    <t>賃借料</t>
  </si>
  <si>
    <t>通信運搬費</t>
  </si>
  <si>
    <t>通信運搬費</t>
    <phoneticPr fontId="4"/>
  </si>
  <si>
    <t>委託料</t>
  </si>
  <si>
    <t>人件費</t>
    <rPh sb="0" eb="3">
      <t>ジンケンヒ</t>
    </rPh>
    <phoneticPr fontId="4"/>
  </si>
  <si>
    <t>需用費</t>
    <rPh sb="0" eb="3">
      <t>ジュヨウヒ</t>
    </rPh>
    <phoneticPr fontId="4"/>
  </si>
  <si>
    <t>資機材費</t>
    <rPh sb="0" eb="3">
      <t>シキザイ</t>
    </rPh>
    <rPh sb="3" eb="4">
      <t>ヒ</t>
    </rPh>
    <phoneticPr fontId="4"/>
  </si>
  <si>
    <t>資機材購入費</t>
    <rPh sb="0" eb="3">
      <t>シキザイ</t>
    </rPh>
    <rPh sb="3" eb="5">
      <t>コウニュウ</t>
    </rPh>
    <rPh sb="5" eb="6">
      <t>ヒ</t>
    </rPh>
    <phoneticPr fontId="4"/>
  </si>
  <si>
    <t>印刷製本費</t>
    <rPh sb="2" eb="4">
      <t>セイホン</t>
    </rPh>
    <phoneticPr fontId="4"/>
  </si>
  <si>
    <t>委託費</t>
    <rPh sb="2" eb="3">
      <t>ヒ</t>
    </rPh>
    <phoneticPr fontId="4"/>
  </si>
  <si>
    <t>通信運搬費</t>
    <phoneticPr fontId="4"/>
  </si>
  <si>
    <t>使用料及び賃借料</t>
    <phoneticPr fontId="4"/>
  </si>
  <si>
    <t>摘要</t>
    <rPh sb="0" eb="2">
      <t>テキヨウ</t>
    </rPh>
    <phoneticPr fontId="4"/>
  </si>
  <si>
    <t>外部講師分</t>
    <rPh sb="0" eb="2">
      <t>ガイブ</t>
    </rPh>
    <rPh sb="2" eb="4">
      <t>コウシ</t>
    </rPh>
    <rPh sb="4" eb="5">
      <t>ブン</t>
    </rPh>
    <phoneticPr fontId="4"/>
  </si>
  <si>
    <t>内部講師分を含む</t>
    <rPh sb="0" eb="2">
      <t>ナイブ</t>
    </rPh>
    <rPh sb="2" eb="4">
      <t>コウシ</t>
    </rPh>
    <rPh sb="4" eb="5">
      <t>ブン</t>
    </rPh>
    <rPh sb="6" eb="7">
      <t>フク</t>
    </rPh>
    <phoneticPr fontId="4"/>
  </si>
  <si>
    <t>その他</t>
    <rPh sb="2" eb="3">
      <t>タ</t>
    </rPh>
    <phoneticPr fontId="4"/>
  </si>
  <si>
    <t>科目（大区分）</t>
    <rPh sb="0" eb="2">
      <t>カモク</t>
    </rPh>
    <rPh sb="3" eb="6">
      <t>ダイクブン</t>
    </rPh>
    <phoneticPr fontId="4"/>
  </si>
  <si>
    <t>（小区分）</t>
    <rPh sb="1" eb="4">
      <t>ショウクブン</t>
    </rPh>
    <phoneticPr fontId="4"/>
  </si>
  <si>
    <t>＊金銭出納簿の科目は小区分を記載する</t>
    <rPh sb="1" eb="3">
      <t>キンセン</t>
    </rPh>
    <rPh sb="3" eb="6">
      <t>スイトウボ</t>
    </rPh>
    <rPh sb="7" eb="9">
      <t>カモク</t>
    </rPh>
    <rPh sb="10" eb="13">
      <t>ショウクブン</t>
    </rPh>
    <rPh sb="14" eb="16">
      <t>キサイ</t>
    </rPh>
    <phoneticPr fontId="4"/>
  </si>
  <si>
    <t>合計</t>
    <rPh sb="0" eb="2">
      <t>ゴウケイ</t>
    </rPh>
    <phoneticPr fontId="4"/>
  </si>
  <si>
    <t>うち交付金対象分</t>
    <rPh sb="2" eb="5">
      <t>コウフキン</t>
    </rPh>
    <rPh sb="5" eb="7">
      <t>タイショウ</t>
    </rPh>
    <rPh sb="7" eb="8">
      <t>ブン</t>
    </rPh>
    <phoneticPr fontId="4"/>
  </si>
  <si>
    <t>月</t>
    <rPh sb="0" eb="1">
      <t>ツキ</t>
    </rPh>
    <phoneticPr fontId="4"/>
  </si>
  <si>
    <t>日</t>
    <rPh sb="0" eb="1">
      <t>ニチ</t>
    </rPh>
    <phoneticPr fontId="4"/>
  </si>
  <si>
    <t>交</t>
    <rPh sb="0" eb="1">
      <t>コウ</t>
    </rPh>
    <phoneticPr fontId="4"/>
  </si>
  <si>
    <t>／／</t>
    <phoneticPr fontId="4"/>
  </si>
  <si>
    <t>うち交付金分</t>
    <rPh sb="2" eb="5">
      <t>コウフキン</t>
    </rPh>
    <rPh sb="5" eb="6">
      <t>ブン</t>
    </rPh>
    <phoneticPr fontId="4"/>
  </si>
  <si>
    <t>⑦</t>
    <phoneticPr fontId="4"/>
  </si>
  <si>
    <t>①：活動推進費②：地域環境保全（里山林保全）③：地域環境保全（侵入竹除去・竹林整備）④：森林資源利用⑤：森林機能強化⑥：教育・研修活動⑦：資機材費</t>
    <rPh sb="69" eb="72">
      <t>シキザイ</t>
    </rPh>
    <rPh sb="72" eb="73">
      <t>ヒ</t>
    </rPh>
    <phoneticPr fontId="4"/>
  </si>
  <si>
    <t>＊複数のタイプに共通する場合は、共通するタイプを出納簿、集計表とも同じ内容を記載する。</t>
    <rPh sb="1" eb="3">
      <t>フクスウ</t>
    </rPh>
    <rPh sb="8" eb="10">
      <t>キョウツウ</t>
    </rPh>
    <rPh sb="12" eb="14">
      <t>バアイ</t>
    </rPh>
    <rPh sb="16" eb="18">
      <t>キョウツウ</t>
    </rPh>
    <rPh sb="24" eb="27">
      <t>スイトウボ</t>
    </rPh>
    <rPh sb="28" eb="31">
      <t>シュウケイヒョウ</t>
    </rPh>
    <rPh sb="33" eb="34">
      <t>オナ</t>
    </rPh>
    <rPh sb="35" eb="37">
      <t>ナイヨウ</t>
    </rPh>
    <rPh sb="38" eb="40">
      <t>キサイ</t>
    </rPh>
    <phoneticPr fontId="4"/>
  </si>
  <si>
    <t>例：②、③　　②、④　　③、④　　②、③、④　　など</t>
    <rPh sb="0" eb="1">
      <t>レイ</t>
    </rPh>
    <phoneticPr fontId="4"/>
  </si>
  <si>
    <t>＊表の行を追加する場合は、最上段と最下段を避け、中央あたりで挿入する</t>
    <rPh sb="1" eb="2">
      <t>ヒョウ</t>
    </rPh>
    <rPh sb="3" eb="4">
      <t>ギョウ</t>
    </rPh>
    <rPh sb="5" eb="7">
      <t>ツイカ</t>
    </rPh>
    <rPh sb="9" eb="11">
      <t>バアイ</t>
    </rPh>
    <rPh sb="13" eb="15">
      <t>サイジョウ</t>
    </rPh>
    <rPh sb="15" eb="16">
      <t>ダン</t>
    </rPh>
    <rPh sb="17" eb="20">
      <t>サイカダン</t>
    </rPh>
    <rPh sb="21" eb="22">
      <t>サ</t>
    </rPh>
    <rPh sb="24" eb="26">
      <t>チュウオウ</t>
    </rPh>
    <rPh sb="30" eb="32">
      <t>ソウニュウ</t>
    </rPh>
    <phoneticPr fontId="4"/>
  </si>
  <si>
    <t>＊複数のタイプに該当する場合は、該当するタイプを出納簿、集計表(上表の空欄部分）とも同じ内容で記載する。</t>
    <rPh sb="1" eb="3">
      <t>フクスウ</t>
    </rPh>
    <rPh sb="8" eb="10">
      <t>ガイトウ</t>
    </rPh>
    <rPh sb="12" eb="14">
      <t>バアイ</t>
    </rPh>
    <rPh sb="16" eb="18">
      <t>ガイトウ</t>
    </rPh>
    <rPh sb="24" eb="27">
      <t>スイトウボ</t>
    </rPh>
    <rPh sb="28" eb="31">
      <t>シュウケイヒョウ</t>
    </rPh>
    <rPh sb="32" eb="33">
      <t>ウエ</t>
    </rPh>
    <rPh sb="33" eb="34">
      <t>ヒョウ</t>
    </rPh>
    <rPh sb="35" eb="37">
      <t>クウラン</t>
    </rPh>
    <rPh sb="37" eb="39">
      <t>ブブン</t>
    </rPh>
    <rPh sb="42" eb="43">
      <t>オナ</t>
    </rPh>
    <rPh sb="44" eb="46">
      <t>ナイヨウ</t>
    </rPh>
    <rPh sb="47" eb="49">
      <t>キサイ</t>
    </rPh>
    <phoneticPr fontId="4"/>
  </si>
  <si>
    <t>＊その他経費が複数のタイプに共通する場合は、それぞれのタイプの人件費割合などで案分する</t>
    <rPh sb="3" eb="4">
      <t>タ</t>
    </rPh>
    <rPh sb="4" eb="6">
      <t>ケイヒ</t>
    </rPh>
    <rPh sb="7" eb="9">
      <t>フクスウ</t>
    </rPh>
    <rPh sb="14" eb="16">
      <t>キョウツウ</t>
    </rPh>
    <rPh sb="18" eb="20">
      <t>バアイ</t>
    </rPh>
    <rPh sb="31" eb="34">
      <t>ジンケンヒ</t>
    </rPh>
    <rPh sb="34" eb="36">
      <t>ワリアイ</t>
    </rPh>
    <rPh sb="39" eb="41">
      <t>アンブン</t>
    </rPh>
    <phoneticPr fontId="4"/>
  </si>
  <si>
    <t>軽油</t>
  </si>
  <si>
    <t>軽油用ポリタンク</t>
  </si>
  <si>
    <t>バックホーレンタル代</t>
  </si>
  <si>
    <t>預金利息</t>
  </si>
  <si>
    <t>ガソリン代</t>
  </si>
  <si>
    <t>山林用チップソー</t>
  </si>
  <si>
    <t>軽油、ガソリン</t>
  </si>
  <si>
    <t>賃金(10～11月分）5名分</t>
    <rPh sb="0" eb="2">
      <t>チンギン</t>
    </rPh>
    <rPh sb="8" eb="9">
      <t>ガツ</t>
    </rPh>
    <rPh sb="9" eb="10">
      <t>ブン</t>
    </rPh>
    <rPh sb="12" eb="13">
      <t>メイ</t>
    </rPh>
    <rPh sb="13" eb="14">
      <t>ブン</t>
    </rPh>
    <phoneticPr fontId="5"/>
  </si>
  <si>
    <t>8/28～9/25</t>
  </si>
  <si>
    <t>木材運送費</t>
    <rPh sb="0" eb="2">
      <t>モクザイ</t>
    </rPh>
    <rPh sb="2" eb="5">
      <t>ウンソウヒ</t>
    </rPh>
    <phoneticPr fontId="5"/>
  </si>
  <si>
    <t>交付金計</t>
    <rPh sb="0" eb="3">
      <t>コウフキン</t>
    </rPh>
    <rPh sb="3" eb="4">
      <t>ケイ</t>
    </rPh>
    <phoneticPr fontId="5"/>
  </si>
  <si>
    <t>支出計</t>
    <rPh sb="0" eb="2">
      <t>シシュツ</t>
    </rPh>
    <rPh sb="2" eb="3">
      <t>ケイ</t>
    </rPh>
    <phoneticPr fontId="5"/>
  </si>
  <si>
    <t>危険木伐採委託</t>
    <rPh sb="0" eb="2">
      <t>キケン</t>
    </rPh>
    <rPh sb="2" eb="3">
      <t>モク</t>
    </rPh>
    <rPh sb="3" eb="5">
      <t>バッサイ</t>
    </rPh>
    <rPh sb="5" eb="7">
      <t>イタク</t>
    </rPh>
    <phoneticPr fontId="5"/>
  </si>
  <si>
    <t>計</t>
    <rPh sb="0" eb="1">
      <t>ケイ</t>
    </rPh>
    <phoneticPr fontId="5"/>
  </si>
  <si>
    <t>1～2月</t>
    <rPh sb="3" eb="4">
      <t>ガツ</t>
    </rPh>
    <phoneticPr fontId="5"/>
  </si>
  <si>
    <t>12月</t>
    <rPh sb="2" eb="3">
      <t>ガツ</t>
    </rPh>
    <phoneticPr fontId="5"/>
  </si>
  <si>
    <t>2月</t>
    <rPh sb="1" eb="2">
      <t>ガツ</t>
    </rPh>
    <phoneticPr fontId="5"/>
  </si>
  <si>
    <t>賃金(12～2月分）作業道整備2名分</t>
    <rPh sb="0" eb="2">
      <t>チンギン</t>
    </rPh>
    <rPh sb="7" eb="8">
      <t>ガツ</t>
    </rPh>
    <rPh sb="8" eb="9">
      <t>ブン</t>
    </rPh>
    <rPh sb="10" eb="12">
      <t>サギョウ</t>
    </rPh>
    <rPh sb="12" eb="13">
      <t>ミチ</t>
    </rPh>
    <rPh sb="13" eb="15">
      <t>セイビ</t>
    </rPh>
    <rPh sb="16" eb="17">
      <t>メイ</t>
    </rPh>
    <rPh sb="17" eb="18">
      <t>ブン</t>
    </rPh>
    <phoneticPr fontId="5"/>
  </si>
  <si>
    <t>賃金(12～2月分）事務費
2名分</t>
    <rPh sb="0" eb="2">
      <t>チンギン</t>
    </rPh>
    <rPh sb="7" eb="8">
      <t>ガツ</t>
    </rPh>
    <rPh sb="8" eb="9">
      <t>ブン</t>
    </rPh>
    <rPh sb="10" eb="13">
      <t>ジムヒ</t>
    </rPh>
    <rPh sb="15" eb="16">
      <t>メイ</t>
    </rPh>
    <rPh sb="16" eb="17">
      <t>ブン</t>
    </rPh>
    <phoneticPr fontId="5"/>
  </si>
  <si>
    <t>11月～2月</t>
    <rPh sb="2" eb="3">
      <t>ガツ</t>
    </rPh>
    <rPh sb="5" eb="6">
      <t>ガツ</t>
    </rPh>
    <phoneticPr fontId="5"/>
  </si>
  <si>
    <t>(1)　収入の部</t>
  </si>
  <si>
    <t>区　　分</t>
  </si>
  <si>
    <t>内　　　訳</t>
  </si>
  <si>
    <t>備　　　　考</t>
  </si>
  <si>
    <t>会費</t>
  </si>
  <si>
    <t>交付金</t>
  </si>
  <si>
    <t>事業収入</t>
  </si>
  <si>
    <t>県補助金等</t>
  </si>
  <si>
    <t>市町村補助金等</t>
  </si>
  <si>
    <t>自己資金</t>
  </si>
  <si>
    <t>計</t>
  </si>
  <si>
    <t>(2)　支出の部</t>
  </si>
  <si>
    <t>区　  分</t>
  </si>
  <si>
    <t>科目</t>
  </si>
  <si>
    <t>(うち交付金分)</t>
  </si>
  <si>
    <t>備　考</t>
  </si>
  <si>
    <t>賃金</t>
  </si>
  <si>
    <t>旅費</t>
  </si>
  <si>
    <t>需用費</t>
  </si>
  <si>
    <t>消耗品費</t>
  </si>
  <si>
    <t>燃料費</t>
  </si>
  <si>
    <t>印刷製本費</t>
  </si>
  <si>
    <t>報償費</t>
  </si>
  <si>
    <t>使用料及び賃借料</t>
  </si>
  <si>
    <t>資機材購入費</t>
  </si>
  <si>
    <t>資機材費</t>
  </si>
  <si>
    <t xml:space="preserve">その他 </t>
  </si>
  <si>
    <t>合　計</t>
  </si>
  <si>
    <t>　　　　＊収入及び支出の区分は例。団体の実情に合わせて修正してください。</t>
  </si>
  <si>
    <t>決算額</t>
    <rPh sb="0" eb="2">
      <t>ケッサン</t>
    </rPh>
    <phoneticPr fontId="6"/>
  </si>
  <si>
    <t>直接支払った金額</t>
    <rPh sb="0" eb="2">
      <t>チョクセツ</t>
    </rPh>
    <rPh sb="2" eb="4">
      <t>シハラ</t>
    </rPh>
    <rPh sb="6" eb="8">
      <t>キンガク</t>
    </rPh>
    <phoneticPr fontId="17"/>
  </si>
  <si>
    <t>G欄</t>
    <rPh sb="1" eb="2">
      <t>ラン</t>
    </rPh>
    <phoneticPr fontId="17"/>
  </si>
  <si>
    <t>備考</t>
    <rPh sb="0" eb="2">
      <t>ビコウ</t>
    </rPh>
    <phoneticPr fontId="17"/>
  </si>
  <si>
    <t>M欄</t>
    <rPh sb="1" eb="2">
      <t>ラン</t>
    </rPh>
    <phoneticPr fontId="17"/>
  </si>
  <si>
    <t>普通預金等からの現金の入金金額</t>
    <rPh sb="0" eb="2">
      <t>フツウ</t>
    </rPh>
    <rPh sb="2" eb="4">
      <t>ヨキン</t>
    </rPh>
    <rPh sb="4" eb="5">
      <t>トウ</t>
    </rPh>
    <rPh sb="8" eb="10">
      <t>ゲンキン</t>
    </rPh>
    <rPh sb="11" eb="13">
      <t>ニュウキン</t>
    </rPh>
    <rPh sb="13" eb="15">
      <t>キンガク</t>
    </rPh>
    <phoneticPr fontId="17"/>
  </si>
  <si>
    <t>F欄</t>
    <rPh sb="1" eb="2">
      <t>ラン</t>
    </rPh>
    <phoneticPr fontId="17"/>
  </si>
  <si>
    <t>L欄</t>
    <rPh sb="1" eb="2">
      <t>ラン</t>
    </rPh>
    <phoneticPr fontId="17"/>
  </si>
  <si>
    <t>内容</t>
    <rPh sb="0" eb="2">
      <t>ナイヨウ</t>
    </rPh>
    <phoneticPr fontId="17"/>
  </si>
  <si>
    <t>E欄</t>
    <rPh sb="1" eb="2">
      <t>ラン</t>
    </rPh>
    <phoneticPr fontId="17"/>
  </si>
  <si>
    <t>活動実施日</t>
    <rPh sb="0" eb="2">
      <t>カツドウ</t>
    </rPh>
    <rPh sb="2" eb="4">
      <t>ジッシ</t>
    </rPh>
    <rPh sb="4" eb="5">
      <t>ヒ</t>
    </rPh>
    <phoneticPr fontId="17"/>
  </si>
  <si>
    <t>K欄</t>
    <rPh sb="1" eb="2">
      <t>ラン</t>
    </rPh>
    <phoneticPr fontId="17"/>
  </si>
  <si>
    <t>D欄</t>
    <rPh sb="1" eb="2">
      <t>ラン</t>
    </rPh>
    <phoneticPr fontId="17"/>
  </si>
  <si>
    <t>領収書番号</t>
    <rPh sb="0" eb="3">
      <t>リョウシュウショ</t>
    </rPh>
    <rPh sb="3" eb="5">
      <t>バンゴウ</t>
    </rPh>
    <phoneticPr fontId="17"/>
  </si>
  <si>
    <t>J欄</t>
    <rPh sb="1" eb="2">
      <t>ラン</t>
    </rPh>
    <phoneticPr fontId="17"/>
  </si>
  <si>
    <t>C欄</t>
    <rPh sb="1" eb="2">
      <t>ラン</t>
    </rPh>
    <phoneticPr fontId="17"/>
  </si>
  <si>
    <t>手許に残っている金額（自動計算）</t>
    <rPh sb="0" eb="2">
      <t>テモト</t>
    </rPh>
    <rPh sb="3" eb="4">
      <t>ノコ</t>
    </rPh>
    <rPh sb="8" eb="10">
      <t>キンガク</t>
    </rPh>
    <rPh sb="11" eb="13">
      <t>ジドウ</t>
    </rPh>
    <rPh sb="13" eb="15">
      <t>ケイサン</t>
    </rPh>
    <phoneticPr fontId="17"/>
  </si>
  <si>
    <t>I欄</t>
    <rPh sb="1" eb="2">
      <t>ラン</t>
    </rPh>
    <phoneticPr fontId="17"/>
  </si>
  <si>
    <t>領収書の日付</t>
    <rPh sb="0" eb="3">
      <t>リョウシュウショ</t>
    </rPh>
    <rPh sb="4" eb="6">
      <t>ヒヅケ</t>
    </rPh>
    <phoneticPr fontId="17"/>
  </si>
  <si>
    <t>B欄</t>
    <rPh sb="1" eb="2">
      <t>ラン</t>
    </rPh>
    <phoneticPr fontId="17"/>
  </si>
  <si>
    <t>H欄</t>
    <rPh sb="1" eb="2">
      <t>ラン</t>
    </rPh>
    <phoneticPr fontId="17"/>
  </si>
  <si>
    <t>現金の収入又は支出のあった日</t>
    <rPh sb="0" eb="2">
      <t>ゲンキン</t>
    </rPh>
    <rPh sb="3" eb="5">
      <t>シュウニュウ</t>
    </rPh>
    <rPh sb="5" eb="6">
      <t>マタ</t>
    </rPh>
    <rPh sb="7" eb="9">
      <t>シシュツ</t>
    </rPh>
    <rPh sb="13" eb="14">
      <t>ヒ</t>
    </rPh>
    <phoneticPr fontId="17"/>
  </si>
  <si>
    <t>A欄</t>
    <rPh sb="1" eb="2">
      <t>ラン</t>
    </rPh>
    <phoneticPr fontId="17"/>
  </si>
  <si>
    <t>うち交付金対象分</t>
    <rPh sb="2" eb="5">
      <t>コウフキン</t>
    </rPh>
    <rPh sb="5" eb="7">
      <t>タイショウ</t>
    </rPh>
    <rPh sb="7" eb="8">
      <t>ブン</t>
    </rPh>
    <phoneticPr fontId="17"/>
  </si>
  <si>
    <t>合計</t>
    <rPh sb="0" eb="2">
      <t>ゴウケイ</t>
    </rPh>
    <phoneticPr fontId="17"/>
  </si>
  <si>
    <t>計</t>
    <rPh sb="0" eb="1">
      <t>ケイ</t>
    </rPh>
    <phoneticPr fontId="17"/>
  </si>
  <si>
    <t>11/25用</t>
    <rPh sb="5" eb="6">
      <t>ヨウ</t>
    </rPh>
    <phoneticPr fontId="17"/>
  </si>
  <si>
    <t>環境教育講座参加費10名分</t>
    <rPh sb="0" eb="2">
      <t>カンキョウ</t>
    </rPh>
    <rPh sb="2" eb="4">
      <t>キョウイク</t>
    </rPh>
    <rPh sb="4" eb="6">
      <t>コウザ</t>
    </rPh>
    <rPh sb="6" eb="9">
      <t>サンカヒ</t>
    </rPh>
    <rPh sb="11" eb="12">
      <t>メイ</t>
    </rPh>
    <rPh sb="12" eb="13">
      <t>ブン</t>
    </rPh>
    <phoneticPr fontId="17"/>
  </si>
  <si>
    <t>○</t>
    <phoneticPr fontId="17"/>
  </si>
  <si>
    <t>講座講師料</t>
    <rPh sb="0" eb="2">
      <t>コウザ</t>
    </rPh>
    <rPh sb="2" eb="5">
      <t>コウシリョウ</t>
    </rPh>
    <phoneticPr fontId="17"/>
  </si>
  <si>
    <t>報償費</t>
    <rPh sb="0" eb="3">
      <t>ホウショウヒ</t>
    </rPh>
    <phoneticPr fontId="17"/>
  </si>
  <si>
    <t>⑥</t>
    <phoneticPr fontId="17"/>
  </si>
  <si>
    <t>10/1～10/29</t>
    <phoneticPr fontId="17"/>
  </si>
  <si>
    <t>9-1～9-8</t>
    <phoneticPr fontId="17"/>
  </si>
  <si>
    <t>賃金（10月分）8名分</t>
    <rPh sb="0" eb="2">
      <t>チンギン</t>
    </rPh>
    <rPh sb="5" eb="7">
      <t>ガツブン</t>
    </rPh>
    <rPh sb="9" eb="10">
      <t>メイ</t>
    </rPh>
    <rPh sb="10" eb="11">
      <t>ブン</t>
    </rPh>
    <phoneticPr fontId="17"/>
  </si>
  <si>
    <t>賃金</t>
    <rPh sb="0" eb="2">
      <t>チンギン</t>
    </rPh>
    <phoneticPr fontId="17"/>
  </si>
  <si>
    <t>②</t>
    <phoneticPr fontId="17"/>
  </si>
  <si>
    <t>環境教育講座参加者用お茶</t>
    <rPh sb="0" eb="2">
      <t>カンキョウ</t>
    </rPh>
    <rPh sb="2" eb="4">
      <t>キョウイク</t>
    </rPh>
    <rPh sb="4" eb="6">
      <t>コウザ</t>
    </rPh>
    <rPh sb="6" eb="10">
      <t>サンカシャヨウ</t>
    </rPh>
    <rPh sb="11" eb="12">
      <t>チャ</t>
    </rPh>
    <phoneticPr fontId="17"/>
  </si>
  <si>
    <t>傷害保険料</t>
    <rPh sb="0" eb="2">
      <t>ショウガイ</t>
    </rPh>
    <rPh sb="2" eb="4">
      <t>ホケン</t>
    </rPh>
    <rPh sb="4" eb="5">
      <t>リョウ</t>
    </rPh>
    <phoneticPr fontId="17"/>
  </si>
  <si>
    <t>保険料</t>
    <rPh sb="0" eb="3">
      <t>ホケンリョウ</t>
    </rPh>
    <phoneticPr fontId="17"/>
  </si>
  <si>
    <t>普通預金より（現金化）</t>
    <rPh sb="0" eb="2">
      <t>フツウ</t>
    </rPh>
    <rPh sb="2" eb="4">
      <t>ヨキン</t>
    </rPh>
    <rPh sb="7" eb="10">
      <t>ゲンキンカ</t>
    </rPh>
    <phoneticPr fontId="17"/>
  </si>
  <si>
    <t>10/26清算</t>
    <rPh sb="5" eb="7">
      <t>セイサン</t>
    </rPh>
    <phoneticPr fontId="17"/>
  </si>
  <si>
    <t>6/26～8/14</t>
    <phoneticPr fontId="17"/>
  </si>
  <si>
    <t>チェーンｵｲﾙ5ℓ（A氏立替清算）</t>
    <rPh sb="11" eb="12">
      <t>シ</t>
    </rPh>
    <rPh sb="12" eb="14">
      <t>タテカエ</t>
    </rPh>
    <rPh sb="14" eb="16">
      <t>セイサン</t>
    </rPh>
    <phoneticPr fontId="17"/>
  </si>
  <si>
    <t>消耗品費</t>
    <rPh sb="0" eb="2">
      <t>ショウモウ</t>
    </rPh>
    <rPh sb="2" eb="3">
      <t>ヒン</t>
    </rPh>
    <rPh sb="3" eb="4">
      <t>ヒ</t>
    </rPh>
    <phoneticPr fontId="17"/>
  </si>
  <si>
    <t>8/28～9/25</t>
    <phoneticPr fontId="17"/>
  </si>
  <si>
    <t>チェーンｵｲﾙ5ℓ</t>
    <phoneticPr fontId="17"/>
  </si>
  <si>
    <t>チェンソー３台</t>
    <rPh sb="6" eb="7">
      <t>ダイ</t>
    </rPh>
    <phoneticPr fontId="17"/>
  </si>
  <si>
    <t>資機材費</t>
    <rPh sb="0" eb="3">
      <t>シキザイ</t>
    </rPh>
    <rPh sb="3" eb="4">
      <t>ヒ</t>
    </rPh>
    <phoneticPr fontId="17"/>
  </si>
  <si>
    <t>⑦</t>
    <phoneticPr fontId="17"/>
  </si>
  <si>
    <t>自己資金</t>
    <rPh sb="0" eb="2">
      <t>ジコ</t>
    </rPh>
    <rPh sb="2" eb="4">
      <t>シキン</t>
    </rPh>
    <phoneticPr fontId="17"/>
  </si>
  <si>
    <t>10/5清算</t>
    <rPh sb="4" eb="6">
      <t>セイサン</t>
    </rPh>
    <phoneticPr fontId="17"/>
  </si>
  <si>
    <t>○</t>
    <phoneticPr fontId="17"/>
  </si>
  <si>
    <t>5/20～24</t>
    <phoneticPr fontId="17"/>
  </si>
  <si>
    <t>GPS借用料</t>
    <rPh sb="3" eb="5">
      <t>シャクヨウ</t>
    </rPh>
    <rPh sb="5" eb="6">
      <t>リョウ</t>
    </rPh>
    <phoneticPr fontId="17"/>
  </si>
  <si>
    <t>賃借料</t>
    <rPh sb="0" eb="3">
      <t>チンシャクリョウ</t>
    </rPh>
    <phoneticPr fontId="17"/>
  </si>
  <si>
    <t>①</t>
    <phoneticPr fontId="17"/>
  </si>
  <si>
    <t xml:space="preserve"> 10/5清算</t>
    <rPh sb="5" eb="7">
      <t>セイサン</t>
    </rPh>
    <phoneticPr fontId="17"/>
  </si>
  <si>
    <t>賃金（9月分）4名分 (立替分)</t>
    <rPh sb="0" eb="2">
      <t>チンギン</t>
    </rPh>
    <rPh sb="4" eb="5">
      <t>ガツ</t>
    </rPh>
    <rPh sb="5" eb="6">
      <t>ブン</t>
    </rPh>
    <rPh sb="8" eb="9">
      <t>メイ</t>
    </rPh>
    <rPh sb="9" eb="10">
      <t>ブン</t>
    </rPh>
    <rPh sb="12" eb="14">
      <t>タテカエ</t>
    </rPh>
    <rPh sb="14" eb="15">
      <t>ブン</t>
    </rPh>
    <phoneticPr fontId="17"/>
  </si>
  <si>
    <t xml:space="preserve">源泉2040(預かり) </t>
    <rPh sb="0" eb="2">
      <t>ゲンセン</t>
    </rPh>
    <rPh sb="7" eb="8">
      <t>アズ</t>
    </rPh>
    <phoneticPr fontId="17"/>
  </si>
  <si>
    <t>3-1～3-4</t>
    <phoneticPr fontId="17"/>
  </si>
  <si>
    <t>賃金（9月分）4名分 (計68,000円）</t>
    <rPh sb="0" eb="2">
      <t>チンギン</t>
    </rPh>
    <rPh sb="4" eb="5">
      <t>ガツ</t>
    </rPh>
    <rPh sb="5" eb="6">
      <t>ブン</t>
    </rPh>
    <rPh sb="8" eb="9">
      <t>メイ</t>
    </rPh>
    <rPh sb="9" eb="10">
      <t>ブン</t>
    </rPh>
    <rPh sb="12" eb="13">
      <t>ケイ</t>
    </rPh>
    <rPh sb="19" eb="20">
      <t>エン</t>
    </rPh>
    <phoneticPr fontId="17"/>
  </si>
  <si>
    <t>源泉2610(預かり)</t>
    <rPh sb="0" eb="2">
      <t>ゲンセン</t>
    </rPh>
    <rPh sb="7" eb="8">
      <t>アズ</t>
    </rPh>
    <phoneticPr fontId="17"/>
  </si>
  <si>
    <t>2-1～2-5</t>
    <phoneticPr fontId="17"/>
  </si>
  <si>
    <t>賃金（6月～8月分）5名分</t>
    <rPh sb="0" eb="2">
      <t>チンギン</t>
    </rPh>
    <rPh sb="4" eb="5">
      <t>ガツ</t>
    </rPh>
    <rPh sb="7" eb="8">
      <t>ガツ</t>
    </rPh>
    <rPh sb="8" eb="9">
      <t>ブン</t>
    </rPh>
    <rPh sb="11" eb="12">
      <t>メイ</t>
    </rPh>
    <rPh sb="12" eb="13">
      <t>ブン</t>
    </rPh>
    <phoneticPr fontId="17"/>
  </si>
  <si>
    <t>8/10清算</t>
    <rPh sb="4" eb="6">
      <t>セイサン</t>
    </rPh>
    <phoneticPr fontId="17"/>
  </si>
  <si>
    <t>○</t>
    <phoneticPr fontId="17"/>
  </si>
  <si>
    <t>1年分</t>
    <rPh sb="1" eb="3">
      <t>ネンブン</t>
    </rPh>
    <phoneticPr fontId="17"/>
  </si>
  <si>
    <t>ボランティア保険</t>
    <rPh sb="6" eb="8">
      <t>ホケン</t>
    </rPh>
    <phoneticPr fontId="17"/>
  </si>
  <si>
    <t>②</t>
    <phoneticPr fontId="17"/>
  </si>
  <si>
    <t>交</t>
    <rPh sb="0" eb="1">
      <t>コウ</t>
    </rPh>
    <phoneticPr fontId="17"/>
  </si>
  <si>
    <t>活動
実施日</t>
    <rPh sb="0" eb="2">
      <t>カツドウ</t>
    </rPh>
    <rPh sb="3" eb="6">
      <t>ジッシビ</t>
    </rPh>
    <phoneticPr fontId="17"/>
  </si>
  <si>
    <t>領収書
番号</t>
    <rPh sb="0" eb="3">
      <t>リョウシュウショ</t>
    </rPh>
    <rPh sb="4" eb="6">
      <t>バンゴウ</t>
    </rPh>
    <phoneticPr fontId="17"/>
  </si>
  <si>
    <t>残金</t>
    <rPh sb="0" eb="2">
      <t>ザンキン</t>
    </rPh>
    <phoneticPr fontId="17"/>
  </si>
  <si>
    <t>立替金額
清算</t>
    <rPh sb="0" eb="2">
      <t>タテカエ</t>
    </rPh>
    <rPh sb="2" eb="4">
      <t>キンガク</t>
    </rPh>
    <rPh sb="5" eb="7">
      <t>セイサン</t>
    </rPh>
    <phoneticPr fontId="17"/>
  </si>
  <si>
    <t>支出</t>
    <rPh sb="0" eb="2">
      <t>シシュツ</t>
    </rPh>
    <phoneticPr fontId="17"/>
  </si>
  <si>
    <t>収入</t>
    <rPh sb="0" eb="2">
      <t>シュウニュウ</t>
    </rPh>
    <phoneticPr fontId="17"/>
  </si>
  <si>
    <t>タイプ</t>
    <phoneticPr fontId="17"/>
  </si>
  <si>
    <t>領 収 書
年 月 日</t>
    <rPh sb="0" eb="1">
      <t>リョウ</t>
    </rPh>
    <rPh sb="2" eb="3">
      <t>シュウ</t>
    </rPh>
    <rPh sb="4" eb="5">
      <t>ショ</t>
    </rPh>
    <rPh sb="6" eb="7">
      <t>ネン</t>
    </rPh>
    <rPh sb="8" eb="9">
      <t>ガツ</t>
    </rPh>
    <rPh sb="10" eb="11">
      <t>ニチ</t>
    </rPh>
    <phoneticPr fontId="17"/>
  </si>
  <si>
    <t>年 月 日</t>
    <rPh sb="0" eb="1">
      <t>ネン</t>
    </rPh>
    <rPh sb="2" eb="3">
      <t>ガツ</t>
    </rPh>
    <rPh sb="4" eb="5">
      <t>ニチ</t>
    </rPh>
    <phoneticPr fontId="17"/>
  </si>
  <si>
    <t>備考</t>
    <phoneticPr fontId="4"/>
  </si>
  <si>
    <t>活動
実施日</t>
    <phoneticPr fontId="4"/>
  </si>
  <si>
    <t>領収書等
番号</t>
    <phoneticPr fontId="4"/>
  </si>
  <si>
    <t>立替
（円）</t>
    <phoneticPr fontId="4"/>
  </si>
  <si>
    <t>収入
（円）</t>
    <phoneticPr fontId="4"/>
  </si>
  <si>
    <t>M</t>
    <phoneticPr fontId="17"/>
  </si>
  <si>
    <t>L</t>
    <phoneticPr fontId="17"/>
  </si>
  <si>
    <t>K</t>
    <phoneticPr fontId="17"/>
  </si>
  <si>
    <t>J</t>
    <phoneticPr fontId="17"/>
  </si>
  <si>
    <t>I</t>
    <phoneticPr fontId="17"/>
  </si>
  <si>
    <t>H</t>
    <phoneticPr fontId="17"/>
  </si>
  <si>
    <t>G</t>
    <phoneticPr fontId="17"/>
  </si>
  <si>
    <t>F</t>
    <phoneticPr fontId="17"/>
  </si>
  <si>
    <t>E</t>
    <phoneticPr fontId="17"/>
  </si>
  <si>
    <t>D</t>
    <phoneticPr fontId="17"/>
  </si>
  <si>
    <t>C</t>
    <phoneticPr fontId="17"/>
  </si>
  <si>
    <t>B</t>
    <phoneticPr fontId="17"/>
  </si>
  <si>
    <t>A</t>
    <phoneticPr fontId="17"/>
  </si>
  <si>
    <t>平成29年度　森林・山村多面的機能発揮対策交付金（金銭出納簿）</t>
    <phoneticPr fontId="4"/>
  </si>
  <si>
    <t>現金出納補助簿</t>
    <rPh sb="0" eb="2">
      <t>ゲンキン</t>
    </rPh>
    <rPh sb="2" eb="4">
      <t>スイトウ</t>
    </rPh>
    <rPh sb="4" eb="6">
      <t>ホジョ</t>
    </rPh>
    <rPh sb="6" eb="7">
      <t>ボ</t>
    </rPh>
    <phoneticPr fontId="17"/>
  </si>
  <si>
    <t/>
  </si>
  <si>
    <t>*</t>
  </si>
  <si>
    <t>＊</t>
  </si>
  <si>
    <t>交付金（第１回）</t>
  </si>
  <si>
    <t>交付金（第２回）</t>
  </si>
  <si>
    <t>15-1～-5</t>
  </si>
  <si>
    <t>10/3～11/21</t>
  </si>
  <si>
    <t>交付金（第３回）</t>
  </si>
  <si>
    <t>19-1～-2</t>
  </si>
  <si>
    <t>12/2～1/15</t>
  </si>
  <si>
    <t>12/2～2/15</t>
  </si>
  <si>
    <t>21-1～-2</t>
  </si>
  <si>
    <t>12/25、1/29</t>
  </si>
  <si>
    <t>○</t>
  </si>
  <si>
    <t>振込</t>
    <rPh sb="0" eb="2">
      <t>フリコミ</t>
    </rPh>
    <phoneticPr fontId="14"/>
  </si>
  <si>
    <t>(通帳管理分）</t>
    <rPh sb="1" eb="3">
      <t>ツウチョウ</t>
    </rPh>
    <rPh sb="3" eb="5">
      <t>カンリ</t>
    </rPh>
    <rPh sb="5" eb="6">
      <t>ブン</t>
    </rPh>
    <phoneticPr fontId="14"/>
  </si>
  <si>
    <t>普通預金より（現金化）</t>
  </si>
  <si>
    <t>現金化</t>
    <rPh sb="0" eb="3">
      <t>ゲンキンカ</t>
    </rPh>
    <phoneticPr fontId="4"/>
  </si>
  <si>
    <t>計</t>
    <rPh sb="0" eb="1">
      <t>ケイ</t>
    </rPh>
    <phoneticPr fontId="14"/>
  </si>
  <si>
    <t>合計</t>
    <rPh sb="0" eb="2">
      <t>ゴウケイ</t>
    </rPh>
    <phoneticPr fontId="14"/>
  </si>
  <si>
    <t>うち交付金対象分</t>
    <rPh sb="2" eb="5">
      <t>コウフキン</t>
    </rPh>
    <rPh sb="5" eb="7">
      <t>タイショウ</t>
    </rPh>
    <rPh sb="7" eb="8">
      <t>ブン</t>
    </rPh>
    <phoneticPr fontId="14"/>
  </si>
  <si>
    <t>現金出納補助簿より自動転記</t>
    <rPh sb="0" eb="2">
      <t>ゲンキン</t>
    </rPh>
    <rPh sb="2" eb="4">
      <t>スイトウ</t>
    </rPh>
    <rPh sb="4" eb="6">
      <t>ホジョ</t>
    </rPh>
    <rPh sb="6" eb="7">
      <t>ボ</t>
    </rPh>
    <rPh sb="9" eb="11">
      <t>ジドウ</t>
    </rPh>
    <rPh sb="11" eb="13">
      <t>テンキ</t>
    </rPh>
    <phoneticPr fontId="14"/>
  </si>
  <si>
    <t>支出科目</t>
    <rPh sb="0" eb="2">
      <t>シシュツ</t>
    </rPh>
    <rPh sb="2" eb="4">
      <t>カモク</t>
    </rPh>
    <phoneticPr fontId="17"/>
  </si>
  <si>
    <t>支出科目</t>
    <rPh sb="0" eb="2">
      <t>シシュツ</t>
    </rPh>
    <rPh sb="2" eb="4">
      <t>カモク</t>
    </rPh>
    <phoneticPr fontId="4"/>
  </si>
  <si>
    <t>通帳より転記（手入力）</t>
    <rPh sb="0" eb="2">
      <t>ツウチョウ</t>
    </rPh>
    <rPh sb="4" eb="6">
      <t>テンキ</t>
    </rPh>
    <rPh sb="7" eb="8">
      <t>テ</t>
    </rPh>
    <rPh sb="8" eb="10">
      <t>ニュウリョク</t>
    </rPh>
    <phoneticPr fontId="14"/>
  </si>
  <si>
    <t>現金での収入（通帳からの現金化など）、支払い（直接払い、立替金精算）を収入、支出のあった日順に記帳</t>
    <rPh sb="0" eb="2">
      <t>ゲンキン</t>
    </rPh>
    <rPh sb="4" eb="6">
      <t>シュウニュウ</t>
    </rPh>
    <rPh sb="7" eb="9">
      <t>ツウチョウ</t>
    </rPh>
    <rPh sb="12" eb="15">
      <t>ゲンキンカ</t>
    </rPh>
    <rPh sb="19" eb="21">
      <t>シハラ</t>
    </rPh>
    <rPh sb="23" eb="25">
      <t>チョクセツ</t>
    </rPh>
    <rPh sb="25" eb="26">
      <t>バラ</t>
    </rPh>
    <rPh sb="28" eb="33">
      <t>タテカエキンセイサン</t>
    </rPh>
    <rPh sb="35" eb="37">
      <t>シュウニュウ</t>
    </rPh>
    <rPh sb="38" eb="40">
      <t>シシュツ</t>
    </rPh>
    <rPh sb="44" eb="45">
      <t>ニチ</t>
    </rPh>
    <rPh sb="45" eb="46">
      <t>ジュン</t>
    </rPh>
    <rPh sb="47" eb="49">
      <t>キチョウ</t>
    </rPh>
    <phoneticPr fontId="14"/>
  </si>
  <si>
    <t>○</t>
    <phoneticPr fontId="14"/>
  </si>
  <si>
    <t>お茶代</t>
  </si>
  <si>
    <t>お茶代</t>
    <rPh sb="1" eb="3">
      <t>チャダイ</t>
    </rPh>
    <phoneticPr fontId="14"/>
  </si>
  <si>
    <t>11/3/</t>
  </si>
  <si>
    <t>11/3/</t>
    <phoneticPr fontId="14"/>
  </si>
  <si>
    <t>11/5/清算</t>
  </si>
  <si>
    <t>11/5/清算</t>
    <rPh sb="5" eb="7">
      <t>セイサン</t>
    </rPh>
    <phoneticPr fontId="14"/>
  </si>
  <si>
    <t>交付金対象の場合は　○　を記入</t>
    <rPh sb="0" eb="3">
      <t>コウフキン</t>
    </rPh>
    <rPh sb="3" eb="5">
      <t>タイショウ</t>
    </rPh>
    <rPh sb="6" eb="8">
      <t>バアイ</t>
    </rPh>
    <rPh sb="13" eb="15">
      <t>キニュウ</t>
    </rPh>
    <phoneticPr fontId="17"/>
  </si>
  <si>
    <t>各タイプの番号（下表）</t>
    <rPh sb="0" eb="1">
      <t>カク</t>
    </rPh>
    <rPh sb="5" eb="7">
      <t>バンゴウ</t>
    </rPh>
    <rPh sb="8" eb="10">
      <t>カヒョウ</t>
    </rPh>
    <phoneticPr fontId="17"/>
  </si>
  <si>
    <t>立替分の清算金額</t>
    <rPh sb="0" eb="2">
      <t>タテカエ</t>
    </rPh>
    <rPh sb="2" eb="3">
      <t>ブン</t>
    </rPh>
    <rPh sb="4" eb="6">
      <t>セイサン</t>
    </rPh>
    <rPh sb="6" eb="8">
      <t>キンガク</t>
    </rPh>
    <phoneticPr fontId="17"/>
  </si>
  <si>
    <t>備考（説明事項をできるだけ記載）</t>
    <rPh sb="0" eb="2">
      <t>ビコウ</t>
    </rPh>
    <rPh sb="3" eb="5">
      <t>セツメイ</t>
    </rPh>
    <rPh sb="5" eb="7">
      <t>ジコウ</t>
    </rPh>
    <rPh sb="13" eb="15">
      <t>キサイ</t>
    </rPh>
    <phoneticPr fontId="17"/>
  </si>
  <si>
    <t>支出科目（下記の科目から選択）</t>
    <rPh sb="0" eb="2">
      <t>シシュツ</t>
    </rPh>
    <rPh sb="2" eb="4">
      <t>カモク</t>
    </rPh>
    <rPh sb="5" eb="7">
      <t>カキ</t>
    </rPh>
    <rPh sb="8" eb="10">
      <t>カモク</t>
    </rPh>
    <rPh sb="12" eb="14">
      <t>センタク</t>
    </rPh>
    <phoneticPr fontId="17"/>
  </si>
  <si>
    <t>○タイプ区分番号</t>
    <rPh sb="4" eb="6">
      <t>クブン</t>
    </rPh>
    <rPh sb="6" eb="8">
      <t>バンゴウ</t>
    </rPh>
    <phoneticPr fontId="14"/>
  </si>
  <si>
    <t>賃金,旅費,消耗品費,燃料費,傷害保険,印刷製本費,印刷製本費,報償費,その他,通信運搬費,委託費,賃借料,資機材費</t>
  </si>
  <si>
    <t>○支出科目</t>
    <rPh sb="1" eb="3">
      <t>シシュツ</t>
    </rPh>
    <rPh sb="3" eb="5">
      <t>カモク</t>
    </rPh>
    <phoneticPr fontId="14"/>
  </si>
  <si>
    <t>保険料</t>
  </si>
  <si>
    <t>ボランティア保険</t>
  </si>
  <si>
    <t>1年分</t>
  </si>
  <si>
    <t>8/10清算</t>
  </si>
  <si>
    <t>賃金（6月～8月分）5名分</t>
  </si>
  <si>
    <t>2-1～2-5</t>
  </si>
  <si>
    <t>6/26～8/14</t>
  </si>
  <si>
    <t>源泉2610(預かり)</t>
  </si>
  <si>
    <t>賃金（9月分）4名分 (計68,000円）</t>
  </si>
  <si>
    <t>3-1～3-4</t>
  </si>
  <si>
    <t xml:space="preserve">源泉2040(預かり) </t>
  </si>
  <si>
    <t>賃金（9月分）4名分 (立替分)</t>
  </si>
  <si>
    <t xml:space="preserve"> 10/5清算</t>
  </si>
  <si>
    <t>GPS借用料</t>
  </si>
  <si>
    <t>5/20～24</t>
  </si>
  <si>
    <t>10/5清算</t>
  </si>
  <si>
    <t>⑦</t>
  </si>
  <si>
    <t>チェンソー３台</t>
  </si>
  <si>
    <t>チェーンｵｲﾙ5ℓ</t>
  </si>
  <si>
    <t>チェーンｵｲﾙ5ℓ（A氏立替清算）</t>
  </si>
  <si>
    <t>10/26清算</t>
  </si>
  <si>
    <t>傷害保険料</t>
  </si>
  <si>
    <t>11/25用</t>
  </si>
  <si>
    <t>環境教育講座参加者用お茶</t>
  </si>
  <si>
    <t>賃金（10月分）8名分</t>
  </si>
  <si>
    <t>9-1～9-8</t>
  </si>
  <si>
    <t>10/1～10/29</t>
  </si>
  <si>
    <t>講座講師料</t>
  </si>
  <si>
    <t>環境教育講座参加費10名分</t>
  </si>
  <si>
    <t>1～2月</t>
  </si>
  <si>
    <t>2月</t>
  </si>
  <si>
    <t>年</t>
    <rPh sb="0" eb="1">
      <t>ネン</t>
    </rPh>
    <phoneticPr fontId="4"/>
  </si>
  <si>
    <t>年</t>
    <rPh sb="0" eb="1">
      <t>ネン</t>
    </rPh>
    <phoneticPr fontId="5"/>
  </si>
  <si>
    <t>年</t>
    <rPh sb="0" eb="1">
      <t>ネン</t>
    </rPh>
    <phoneticPr fontId="14"/>
  </si>
  <si>
    <t>年</t>
    <rPh sb="0" eb="1">
      <t>ネン</t>
    </rPh>
    <phoneticPr fontId="4"/>
  </si>
  <si>
    <t>作業手順</t>
    <rPh sb="0" eb="2">
      <t>サギョウ</t>
    </rPh>
    <rPh sb="2" eb="4">
      <t>テジュン</t>
    </rPh>
    <phoneticPr fontId="14"/>
  </si>
  <si>
    <t>１　現金出納分と通帳管理分をコピー(値）して下表(表題部から下）に貼り付け</t>
    <rPh sb="2" eb="4">
      <t>ゲンキン</t>
    </rPh>
    <rPh sb="4" eb="6">
      <t>スイトウ</t>
    </rPh>
    <rPh sb="6" eb="7">
      <t>ブン</t>
    </rPh>
    <rPh sb="8" eb="10">
      <t>ツウチョウ</t>
    </rPh>
    <rPh sb="10" eb="12">
      <t>カンリ</t>
    </rPh>
    <rPh sb="12" eb="13">
      <t>ブン</t>
    </rPh>
    <rPh sb="18" eb="19">
      <t>アタイ</t>
    </rPh>
    <rPh sb="22" eb="24">
      <t>カヒョウ</t>
    </rPh>
    <rPh sb="25" eb="27">
      <t>ヒョウダイ</t>
    </rPh>
    <rPh sb="27" eb="28">
      <t>ブ</t>
    </rPh>
    <rPh sb="30" eb="31">
      <t>シタ</t>
    </rPh>
    <rPh sb="33" eb="34">
      <t>ハ</t>
    </rPh>
    <rPh sb="35" eb="36">
      <t>ツ</t>
    </rPh>
    <phoneticPr fontId="14"/>
  </si>
  <si>
    <t>２　コピーした全体を右の作業用表に再コピー　</t>
    <rPh sb="7" eb="9">
      <t>ゼンタイ</t>
    </rPh>
    <rPh sb="10" eb="11">
      <t>ミギ</t>
    </rPh>
    <rPh sb="12" eb="15">
      <t>サギョウヨウ</t>
    </rPh>
    <rPh sb="15" eb="16">
      <t>ヒョウ</t>
    </rPh>
    <rPh sb="17" eb="18">
      <t>サイ</t>
    </rPh>
    <phoneticPr fontId="14"/>
  </si>
  <si>
    <t>３　作業用表で、日付順に並べ替え（①年で全体を並べ替え（昇順）　②同じ年の部分を月で並べ替え　③同じ月の部分を日で並べ替え）</t>
    <rPh sb="2" eb="5">
      <t>サギョウヨウ</t>
    </rPh>
    <rPh sb="5" eb="6">
      <t>ヒョウ</t>
    </rPh>
    <rPh sb="8" eb="10">
      <t>ヒヅケ</t>
    </rPh>
    <rPh sb="10" eb="11">
      <t>ジュン</t>
    </rPh>
    <rPh sb="12" eb="13">
      <t>ナラ</t>
    </rPh>
    <rPh sb="14" eb="15">
      <t>カ</t>
    </rPh>
    <rPh sb="18" eb="19">
      <t>ネン</t>
    </rPh>
    <rPh sb="20" eb="22">
      <t>ゼンタイ</t>
    </rPh>
    <rPh sb="23" eb="24">
      <t>ナラ</t>
    </rPh>
    <rPh sb="25" eb="26">
      <t>カ</t>
    </rPh>
    <rPh sb="33" eb="34">
      <t>オナ</t>
    </rPh>
    <rPh sb="35" eb="36">
      <t>ネン</t>
    </rPh>
    <rPh sb="37" eb="39">
      <t>ブブン</t>
    </rPh>
    <rPh sb="40" eb="41">
      <t>ツキ</t>
    </rPh>
    <rPh sb="42" eb="43">
      <t>ナラ</t>
    </rPh>
    <rPh sb="44" eb="45">
      <t>カ</t>
    </rPh>
    <rPh sb="48" eb="49">
      <t>オナ</t>
    </rPh>
    <rPh sb="50" eb="51">
      <t>ツキ</t>
    </rPh>
    <rPh sb="52" eb="54">
      <t>ブブン</t>
    </rPh>
    <rPh sb="55" eb="56">
      <t>ニチ</t>
    </rPh>
    <rPh sb="57" eb="58">
      <t>ナラ</t>
    </rPh>
    <rPh sb="59" eb="60">
      <t>カ</t>
    </rPh>
    <phoneticPr fontId="14"/>
  </si>
  <si>
    <t>金銭出納簿作成用元表（まとめ）</t>
    <rPh sb="0" eb="2">
      <t>キンセン</t>
    </rPh>
    <rPh sb="2" eb="5">
      <t>スイトウボ</t>
    </rPh>
    <rPh sb="5" eb="7">
      <t>サクセイ</t>
    </rPh>
    <rPh sb="7" eb="8">
      <t>ヨウ</t>
    </rPh>
    <rPh sb="8" eb="9">
      <t>モト</t>
    </rPh>
    <rPh sb="9" eb="10">
      <t>ヒョウ</t>
    </rPh>
    <phoneticPr fontId="14"/>
  </si>
  <si>
    <t>金銭出納簿作成作業用</t>
    <rPh sb="0" eb="2">
      <t>キンセン</t>
    </rPh>
    <rPh sb="2" eb="5">
      <t>スイトウボ</t>
    </rPh>
    <rPh sb="5" eb="7">
      <t>サクセイ</t>
    </rPh>
    <rPh sb="7" eb="10">
      <t>サギョウヨウ</t>
    </rPh>
    <phoneticPr fontId="14"/>
  </si>
  <si>
    <t>４　「普通預金から現金化」の表欄を削除（上に詰める）</t>
    <rPh sb="3" eb="5">
      <t>フツウ</t>
    </rPh>
    <rPh sb="5" eb="7">
      <t>ヨキン</t>
    </rPh>
    <rPh sb="9" eb="12">
      <t>ゲンキンカ</t>
    </rPh>
    <rPh sb="14" eb="15">
      <t>ヒョウ</t>
    </rPh>
    <rPh sb="15" eb="16">
      <t>ラン</t>
    </rPh>
    <rPh sb="17" eb="19">
      <t>サクジョ</t>
    </rPh>
    <rPh sb="20" eb="21">
      <t>ウエ</t>
    </rPh>
    <rPh sb="22" eb="23">
      <t>ツ</t>
    </rPh>
    <phoneticPr fontId="14"/>
  </si>
  <si>
    <t>５　作業用表の内容をコピーし、金銭出納簿様式に貼り付け（出納簿の完成です）</t>
    <rPh sb="2" eb="5">
      <t>サギョウヨウ</t>
    </rPh>
    <rPh sb="5" eb="6">
      <t>ヒョウ</t>
    </rPh>
    <rPh sb="7" eb="9">
      <t>ナイヨウ</t>
    </rPh>
    <rPh sb="15" eb="17">
      <t>キンセン</t>
    </rPh>
    <rPh sb="17" eb="20">
      <t>スイトウボ</t>
    </rPh>
    <rPh sb="20" eb="22">
      <t>ヨウシキ</t>
    </rPh>
    <rPh sb="23" eb="24">
      <t>ハ</t>
    </rPh>
    <rPh sb="25" eb="26">
      <t>ツ</t>
    </rPh>
    <rPh sb="28" eb="31">
      <t>スイトウボ</t>
    </rPh>
    <rPh sb="32" eb="34">
      <t>カンセイ</t>
    </rPh>
    <phoneticPr fontId="14"/>
  </si>
  <si>
    <t>６　不要の行を削除して金銭出納簿の出来上がりです。（タイプ別金額も自動計算されます。）</t>
    <rPh sb="2" eb="4">
      <t>フヨウ</t>
    </rPh>
    <rPh sb="5" eb="6">
      <t>ギョウ</t>
    </rPh>
    <rPh sb="7" eb="9">
      <t>サクジョ</t>
    </rPh>
    <rPh sb="11" eb="13">
      <t>キンセン</t>
    </rPh>
    <rPh sb="13" eb="16">
      <t>スイトウボ</t>
    </rPh>
    <rPh sb="17" eb="20">
      <t>デキア</t>
    </rPh>
    <rPh sb="29" eb="30">
      <t>ベツ</t>
    </rPh>
    <rPh sb="30" eb="32">
      <t>キンガク</t>
    </rPh>
    <rPh sb="33" eb="35">
      <t>ジドウ</t>
    </rPh>
    <rPh sb="35" eb="37">
      <t>ケイサン</t>
    </rPh>
    <phoneticPr fontId="14"/>
  </si>
  <si>
    <t>７　金銭出納簿の科目別集計金額を決算書に転記して決算書を作成します。</t>
    <rPh sb="2" eb="4">
      <t>キンセン</t>
    </rPh>
    <rPh sb="4" eb="7">
      <t>スイトウボ</t>
    </rPh>
    <rPh sb="8" eb="10">
      <t>カモク</t>
    </rPh>
    <rPh sb="10" eb="11">
      <t>ベツ</t>
    </rPh>
    <rPh sb="11" eb="13">
      <t>シュウケイ</t>
    </rPh>
    <rPh sb="13" eb="15">
      <t>キンガク</t>
    </rPh>
    <rPh sb="16" eb="19">
      <t>ケッサンショ</t>
    </rPh>
    <rPh sb="20" eb="22">
      <t>テンキ</t>
    </rPh>
    <rPh sb="24" eb="27">
      <t>ケッサンショ</t>
    </rPh>
    <rPh sb="28" eb="30">
      <t>サクセイ</t>
    </rPh>
    <phoneticPr fontId="14"/>
  </si>
  <si>
    <t>金銭出納簿（現金出納）</t>
    <rPh sb="6" eb="8">
      <t>ゲンキン</t>
    </rPh>
    <rPh sb="8" eb="10">
      <t>スイトウ</t>
    </rPh>
    <phoneticPr fontId="4"/>
  </si>
  <si>
    <t>金銭出納簿(通帳管理）</t>
    <rPh sb="4" eb="5">
      <t>ボ</t>
    </rPh>
    <rPh sb="6" eb="8">
      <t>ツウチョウ</t>
    </rPh>
    <rPh sb="8" eb="10">
      <t>カンリ</t>
    </rPh>
    <phoneticPr fontId="4"/>
  </si>
  <si>
    <t>(うち県／市町村補助分)</t>
    <rPh sb="3" eb="4">
      <t>ケン</t>
    </rPh>
    <rPh sb="5" eb="8">
      <t>シチョウソン</t>
    </rPh>
    <rPh sb="8" eb="10">
      <t>ホジョ</t>
    </rPh>
    <phoneticPr fontId="6"/>
  </si>
  <si>
    <t>決算額</t>
    <rPh sb="0" eb="3">
      <t>ケッサンガク</t>
    </rPh>
    <phoneticPr fontId="6"/>
  </si>
  <si>
    <t>内訳</t>
    <rPh sb="0" eb="2">
      <t>ウチワケ</t>
    </rPh>
    <phoneticPr fontId="6"/>
  </si>
  <si>
    <t>　活動組織名：◯◯◯◯活動組織</t>
    <rPh sb="11" eb="15">
      <t>カツドウソシキ</t>
    </rPh>
    <phoneticPr fontId="6"/>
  </si>
  <si>
    <t>（方１２－１１）　　　　平成◯◯年度　収支決算書</t>
    <rPh sb="21" eb="23">
      <t>ケッサン</t>
    </rPh>
    <phoneticPr fontId="6"/>
  </si>
  <si>
    <t>自己資金25万円</t>
    <rPh sb="0" eb="2">
      <t>ジコ</t>
    </rPh>
    <rPh sb="2" eb="4">
      <t>シキン</t>
    </rPh>
    <rPh sb="6" eb="8">
      <t>マンエン</t>
    </rPh>
    <phoneticPr fontId="6"/>
  </si>
  <si>
    <t>チェンソー等</t>
    <rPh sb="5" eb="6">
      <t>トウ</t>
    </rPh>
    <phoneticPr fontId="6"/>
  </si>
  <si>
    <t>コピー代等</t>
    <rPh sb="3" eb="4">
      <t>ダイ</t>
    </rPh>
    <rPh sb="4" eb="5">
      <t>トウ</t>
    </rPh>
    <phoneticPr fontId="6"/>
  </si>
  <si>
    <t>刈払機替え刃等</t>
    <rPh sb="0" eb="3">
      <t>カリハライキ</t>
    </rPh>
    <rPh sb="3" eb="4">
      <t>カ</t>
    </rPh>
    <rPh sb="5" eb="6">
      <t>バ</t>
    </rPh>
    <rPh sb="6" eb="7">
      <t>トウ</t>
    </rPh>
    <phoneticPr fontId="6"/>
  </si>
  <si>
    <t>研修バス借り上げ</t>
    <rPh sb="0" eb="2">
      <t>ケンシュウ</t>
    </rPh>
    <rPh sb="4" eb="5">
      <t>カ</t>
    </rPh>
    <rPh sb="6" eb="7">
      <t>ア</t>
    </rPh>
    <phoneticPr fontId="6"/>
  </si>
  <si>
    <t>作業道補修</t>
    <rPh sb="0" eb="3">
      <t>サギョウドウ</t>
    </rPh>
    <rPh sb="3" eb="5">
      <t>ホシュウ</t>
    </rPh>
    <phoneticPr fontId="6"/>
  </si>
  <si>
    <t>外部講師</t>
  </si>
  <si>
    <t>(記載例）</t>
    <rPh sb="1" eb="3">
      <t>キサイ</t>
    </rPh>
    <rPh sb="3" eb="4">
      <t>レイ</t>
    </rPh>
    <phoneticPr fontId="1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</si>
</sst>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Red]\(#,##0\)"/>
    <numFmt numFmtId="178" formatCode="0_ "/>
  </numFmts>
  <fonts count="26">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9"/>
      <color theme="1"/>
      <name val="ＭＳ 明朝"/>
      <family val="1"/>
      <charset val="128"/>
    </font>
    <font>
      <sz val="10"/>
      <color theme="1"/>
      <name val="ＭＳ 明朝"/>
      <family val="1"/>
      <charset val="128"/>
    </font>
    <font>
      <sz val="9"/>
      <color rgb="FF000000"/>
      <name val="ＭＳ 明朝"/>
      <family val="1"/>
      <charset val="128"/>
    </font>
    <font>
      <sz val="10"/>
      <color rgb="FF000000"/>
      <name val="ＭＳ 明朝"/>
      <family val="1"/>
      <charset val="128"/>
    </font>
    <font>
      <sz val="8"/>
      <color rgb="FF000000"/>
      <name val="ＭＳ 明朝"/>
      <family val="1"/>
      <charset val="128"/>
    </font>
    <font>
      <sz val="8"/>
      <color theme="1"/>
      <name val="ＭＳ 明朝"/>
      <family val="1"/>
      <charset val="128"/>
    </font>
    <font>
      <sz val="10"/>
      <color theme="1"/>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6"/>
      <name val="ＭＳ Ｐゴシック"/>
      <family val="2"/>
      <charset val="128"/>
      <scheme val="minor"/>
    </font>
    <font>
      <sz val="10"/>
      <name val="ＭＳ 明朝"/>
      <family val="1"/>
      <charset val="128"/>
    </font>
    <font>
      <sz val="9"/>
      <color theme="1"/>
      <name val="ＭＳ Ｐゴシック"/>
      <family val="2"/>
      <charset val="128"/>
      <scheme val="minor"/>
    </font>
    <font>
      <sz val="8"/>
      <color theme="1"/>
      <name val="ＭＳ Ｐゴシック"/>
      <family val="2"/>
      <charset val="128"/>
      <scheme val="minor"/>
    </font>
    <font>
      <sz val="11"/>
      <color rgb="FFFF0000"/>
      <name val="ＭＳ Ｐゴシック"/>
      <family val="2"/>
      <charset val="128"/>
      <scheme val="minor"/>
    </font>
    <font>
      <sz val="11"/>
      <color rgb="FFFF0000"/>
      <name val="ＭＳ Ｐゴシック"/>
      <family val="3"/>
      <charset val="128"/>
      <scheme val="minor"/>
    </font>
    <font>
      <sz val="8"/>
      <color rgb="FFFF0000"/>
      <name val="ＭＳ 明朝"/>
      <family val="1"/>
      <charset val="128"/>
    </font>
    <font>
      <strike/>
      <sz val="10"/>
      <color rgb="FF000000"/>
      <name val="ＭＳ 明朝"/>
      <family val="1"/>
      <charset val="128"/>
    </font>
    <font>
      <sz val="11"/>
      <name val="ＭＳ Ｐゴシック"/>
      <family val="3"/>
      <charset val="128"/>
      <scheme val="minor"/>
    </font>
  </fonts>
  <fills count="5">
    <fill>
      <patternFill patternType="none"/>
    </fill>
    <fill>
      <patternFill patternType="gray125"/>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hair">
        <color theme="3" tint="0.79998168889431442"/>
      </left>
      <right style="hair">
        <color theme="3" tint="0.79998168889431442"/>
      </right>
      <top style="thin">
        <color indexed="64"/>
      </top>
      <bottom style="medium">
        <color indexed="64"/>
      </bottom>
      <diagonal/>
    </border>
    <border>
      <left style="thin">
        <color indexed="64"/>
      </left>
      <right style="hair">
        <color theme="3" tint="0.79998168889431442"/>
      </right>
      <top style="thin">
        <color indexed="64"/>
      </top>
      <bottom style="medium">
        <color indexed="64"/>
      </bottom>
      <diagonal/>
    </border>
    <border>
      <left style="hair">
        <color theme="3" tint="0.79998168889431442"/>
      </left>
      <right style="hair">
        <color theme="3" tint="0.79998168889431442"/>
      </right>
      <top style="thin">
        <color indexed="64"/>
      </top>
      <bottom style="thin">
        <color indexed="64"/>
      </bottom>
      <diagonal/>
    </border>
    <border>
      <left style="thin">
        <color indexed="64"/>
      </left>
      <right style="hair">
        <color theme="3" tint="0.79998168889431442"/>
      </right>
      <top style="thin">
        <color indexed="64"/>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s>
  <cellStyleXfs count="3">
    <xf numFmtId="0" fontId="0" fillId="0" borderId="0">
      <alignment vertical="center"/>
    </xf>
    <xf numFmtId="0" fontId="3" fillId="0" borderId="0">
      <alignment vertical="center"/>
    </xf>
    <xf numFmtId="38" fontId="3" fillId="0" borderId="0" applyFont="0" applyFill="0" applyBorder="0" applyAlignment="0" applyProtection="0">
      <alignment vertical="center"/>
    </xf>
  </cellStyleXfs>
  <cellXfs count="263">
    <xf numFmtId="0" fontId="0" fillId="0" borderId="0" xfId="0">
      <alignment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176" fontId="7" fillId="0" borderId="1" xfId="0" applyNumberFormat="1" applyFont="1" applyBorder="1" applyAlignment="1">
      <alignment horizontal="right" vertical="center"/>
    </xf>
    <xf numFmtId="0" fontId="8" fillId="0" borderId="1" xfId="0" applyFont="1" applyBorder="1">
      <alignment vertical="center"/>
    </xf>
    <xf numFmtId="0" fontId="7" fillId="0" borderId="0" xfId="0" applyFont="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176" fontId="9" fillId="0" borderId="1" xfId="0" applyNumberFormat="1" applyFont="1" applyBorder="1" applyAlignment="1">
      <alignment horizontal="right" vertical="center" wrapText="1"/>
    </xf>
    <xf numFmtId="176" fontId="7" fillId="0" borderId="1" xfId="0" applyNumberFormat="1" applyFont="1" applyBorder="1" applyAlignment="1">
      <alignment horizontal="right" vertical="center" wrapText="1"/>
    </xf>
    <xf numFmtId="176" fontId="8" fillId="0" borderId="1" xfId="0" applyNumberFormat="1" applyFont="1" applyBorder="1">
      <alignment vertical="center"/>
    </xf>
    <xf numFmtId="0" fontId="8" fillId="0" borderId="0" xfId="0" applyFont="1" applyFill="1" applyBorder="1" applyAlignment="1">
      <alignment horizontal="left" vertical="center"/>
    </xf>
    <xf numFmtId="0" fontId="9" fillId="0" borderId="1" xfId="0" applyFont="1" applyBorder="1" applyAlignment="1">
      <alignment horizontal="left"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xf>
    <xf numFmtId="0" fontId="8" fillId="2" borderId="1" xfId="0" applyFont="1" applyFill="1" applyBorder="1">
      <alignment vertical="center"/>
    </xf>
    <xf numFmtId="0" fontId="11"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2" xfId="0" applyFont="1" applyFill="1" applyBorder="1" applyAlignment="1">
      <alignment horizontal="right" vertical="center" wrapText="1"/>
    </xf>
    <xf numFmtId="0" fontId="7" fillId="0" borderId="2" xfId="0" applyFont="1" applyBorder="1" applyAlignment="1">
      <alignment horizontal="left" vertical="center" wrapText="1"/>
    </xf>
    <xf numFmtId="176" fontId="7" fillId="2" borderId="1" xfId="0" applyNumberFormat="1" applyFont="1" applyFill="1" applyBorder="1" applyAlignment="1">
      <alignment horizontal="right" vertical="center" wrapText="1"/>
    </xf>
    <xf numFmtId="0" fontId="7" fillId="2" borderId="1" xfId="0" applyFont="1" applyFill="1" applyBorder="1" applyAlignment="1">
      <alignment horizontal="left" vertical="center" wrapText="1"/>
    </xf>
    <xf numFmtId="176" fontId="7" fillId="2" borderId="1" xfId="0" applyNumberFormat="1" applyFont="1" applyFill="1" applyBorder="1" applyAlignment="1">
      <alignment horizontal="right" vertical="center"/>
    </xf>
    <xf numFmtId="0" fontId="7" fillId="2" borderId="1" xfId="0" applyFont="1" applyFill="1" applyBorder="1">
      <alignment vertical="center"/>
    </xf>
    <xf numFmtId="0" fontId="10" fillId="2" borderId="1" xfId="0" applyFont="1" applyFill="1" applyBorder="1" applyAlignment="1">
      <alignment horizontal="center" vertical="center" wrapText="1"/>
    </xf>
    <xf numFmtId="0" fontId="10" fillId="2" borderId="1" xfId="0" applyFont="1" applyFill="1" applyBorder="1" applyAlignment="1">
      <alignment vertical="center" wrapText="1"/>
    </xf>
    <xf numFmtId="0" fontId="7" fillId="0" borderId="0" xfId="0" applyFont="1" applyBorder="1" applyAlignment="1">
      <alignment horizontal="left" vertical="center"/>
    </xf>
    <xf numFmtId="0" fontId="7" fillId="2" borderId="1" xfId="0" applyFont="1" applyFill="1" applyBorder="1" applyAlignment="1">
      <alignment horizontal="left" vertical="center"/>
    </xf>
    <xf numFmtId="0" fontId="7" fillId="2" borderId="1" xfId="0" applyFont="1" applyFill="1" applyBorder="1" applyAlignment="1">
      <alignment vertical="center"/>
    </xf>
    <xf numFmtId="176" fontId="9" fillId="0" borderId="1" xfId="0" applyNumberFormat="1" applyFont="1" applyBorder="1" applyAlignment="1">
      <alignment horizontal="right" vertical="center"/>
    </xf>
    <xf numFmtId="0" fontId="7" fillId="0" borderId="1" xfId="0" applyFont="1" applyBorder="1" applyAlignment="1">
      <alignment horizontal="left" vertical="center" shrinkToFit="1"/>
    </xf>
    <xf numFmtId="0" fontId="7" fillId="2" borderId="1" xfId="0" applyFont="1" applyFill="1" applyBorder="1" applyAlignment="1">
      <alignment horizontal="left" vertical="center" shrinkToFit="1"/>
    </xf>
    <xf numFmtId="0" fontId="7" fillId="2" borderId="1" xfId="0" applyFont="1" applyFill="1" applyBorder="1" applyAlignment="1">
      <alignment vertical="center" shrinkToFit="1"/>
    </xf>
    <xf numFmtId="176" fontId="7" fillId="2" borderId="1" xfId="0" applyNumberFormat="1" applyFont="1" applyFill="1" applyBorder="1" applyAlignment="1">
      <alignment horizontal="right" vertical="center" shrinkToFit="1"/>
    </xf>
    <xf numFmtId="176" fontId="8" fillId="3" borderId="1" xfId="0" applyNumberFormat="1" applyFont="1" applyFill="1" applyBorder="1">
      <alignment vertical="center"/>
    </xf>
    <xf numFmtId="0" fontId="8" fillId="0" borderId="0" xfId="0" applyFont="1" applyAlignment="1">
      <alignment horizontal="left" vertical="center"/>
    </xf>
    <xf numFmtId="0" fontId="8" fillId="0" borderId="0" xfId="0" applyFont="1" applyAlignment="1">
      <alignment horizontal="left" vertical="center" indent="1"/>
    </xf>
    <xf numFmtId="0" fontId="8" fillId="0" borderId="1" xfId="0" applyFont="1" applyBorder="1" applyAlignment="1">
      <alignment horizontal="center" vertical="center" wrapText="1"/>
    </xf>
    <xf numFmtId="0" fontId="8" fillId="0" borderId="1" xfId="0" applyFont="1" applyBorder="1" applyAlignment="1">
      <alignment horizontal="justify" vertical="center" wrapText="1"/>
    </xf>
    <xf numFmtId="0" fontId="10" fillId="0" borderId="1" xfId="0" applyFont="1" applyBorder="1" applyAlignment="1">
      <alignment horizontal="left" vertical="center" wrapText="1"/>
    </xf>
    <xf numFmtId="0" fontId="10" fillId="0" borderId="1" xfId="0" applyFont="1" applyBorder="1" applyAlignment="1">
      <alignment horizontal="justify" vertical="center" wrapText="1"/>
    </xf>
    <xf numFmtId="0" fontId="8" fillId="0" borderId="1" xfId="0" applyFont="1" applyBorder="1" applyAlignment="1">
      <alignment horizontal="left" vertical="center" wrapText="1"/>
    </xf>
    <xf numFmtId="0" fontId="8" fillId="0" borderId="1" xfId="0" applyFont="1" applyBorder="1" applyAlignment="1">
      <alignment horizontal="left" vertical="center" wrapText="1" indent="1"/>
    </xf>
    <xf numFmtId="0" fontId="3" fillId="0" borderId="0" xfId="1">
      <alignment vertical="center"/>
    </xf>
    <xf numFmtId="0" fontId="16" fillId="0" borderId="0" xfId="1" applyFont="1">
      <alignment vertical="center"/>
    </xf>
    <xf numFmtId="0" fontId="3" fillId="0" borderId="0" xfId="1" applyAlignment="1">
      <alignment horizontal="center" vertical="center"/>
    </xf>
    <xf numFmtId="38" fontId="0" fillId="0" borderId="0" xfId="2" applyFont="1">
      <alignment vertical="center"/>
    </xf>
    <xf numFmtId="0" fontId="15" fillId="0" borderId="0" xfId="1" applyFont="1" applyAlignment="1">
      <alignment horizontal="center" vertical="center"/>
    </xf>
    <xf numFmtId="0" fontId="8" fillId="0" borderId="0" xfId="1" applyFont="1">
      <alignment vertical="center"/>
    </xf>
    <xf numFmtId="0" fontId="8" fillId="0" borderId="0" xfId="1" applyFont="1" applyAlignment="1">
      <alignment horizontal="center" vertical="center"/>
    </xf>
    <xf numFmtId="38" fontId="8" fillId="0" borderId="0" xfId="2" applyFont="1">
      <alignment vertical="center"/>
    </xf>
    <xf numFmtId="0" fontId="8" fillId="0" borderId="0" xfId="1" applyFont="1" applyBorder="1">
      <alignment vertical="center"/>
    </xf>
    <xf numFmtId="0" fontId="8" fillId="0" borderId="0" xfId="1" applyFont="1" applyBorder="1" applyAlignment="1">
      <alignment horizontal="center" vertical="center"/>
    </xf>
    <xf numFmtId="0" fontId="8" fillId="0" borderId="0" xfId="1" applyFont="1" applyBorder="1" applyAlignment="1">
      <alignment horizontal="left" vertical="center"/>
    </xf>
    <xf numFmtId="38" fontId="8" fillId="0" borderId="0" xfId="2" applyNumberFormat="1" applyFont="1" applyBorder="1" applyAlignment="1">
      <alignment horizontal="right" vertical="center"/>
    </xf>
    <xf numFmtId="38" fontId="8" fillId="0" borderId="0" xfId="2" applyFont="1" applyBorder="1" applyAlignment="1">
      <alignment horizontal="center" vertical="center"/>
    </xf>
    <xf numFmtId="38" fontId="8" fillId="0" borderId="0" xfId="2" applyFont="1" applyBorder="1" applyAlignment="1">
      <alignment horizontal="right" vertical="center"/>
    </xf>
    <xf numFmtId="0" fontId="8" fillId="0" borderId="1" xfId="1" applyFont="1" applyBorder="1">
      <alignment vertical="center"/>
    </xf>
    <xf numFmtId="177" fontId="8" fillId="0" borderId="1" xfId="1" applyNumberFormat="1" applyFont="1" applyBorder="1">
      <alignment vertical="center"/>
    </xf>
    <xf numFmtId="0" fontId="8" fillId="0" borderId="1" xfId="1" applyFont="1" applyBorder="1" applyAlignment="1">
      <alignment horizontal="center" vertical="center"/>
    </xf>
    <xf numFmtId="0" fontId="8" fillId="0" borderId="1" xfId="1" applyFont="1" applyBorder="1" applyAlignment="1">
      <alignment horizontal="left" vertical="center"/>
    </xf>
    <xf numFmtId="38" fontId="8" fillId="0" borderId="7" xfId="2" applyNumberFormat="1" applyFont="1" applyBorder="1" applyAlignment="1">
      <alignment horizontal="right" vertical="center"/>
    </xf>
    <xf numFmtId="38" fontId="8" fillId="0" borderId="10" xfId="2" applyFont="1" applyBorder="1" applyAlignment="1">
      <alignment horizontal="right" vertical="center"/>
    </xf>
    <xf numFmtId="0" fontId="8" fillId="0" borderId="5" xfId="1" applyFont="1" applyBorder="1">
      <alignment vertical="center"/>
    </xf>
    <xf numFmtId="0" fontId="8" fillId="0" borderId="5" xfId="1" applyFont="1" applyBorder="1" applyAlignment="1">
      <alignment horizontal="center" vertical="center"/>
    </xf>
    <xf numFmtId="0" fontId="8" fillId="0" borderId="5" xfId="1" applyFont="1" applyBorder="1" applyAlignment="1">
      <alignment horizontal="left" vertical="center"/>
    </xf>
    <xf numFmtId="38" fontId="8" fillId="0" borderId="11" xfId="2" applyNumberFormat="1" applyFont="1" applyBorder="1" applyAlignment="1">
      <alignment horizontal="right" vertical="center"/>
    </xf>
    <xf numFmtId="38" fontId="8" fillId="0" borderId="5" xfId="2" applyFont="1" applyBorder="1" applyAlignment="1">
      <alignment horizontal="right" vertical="center"/>
    </xf>
    <xf numFmtId="0" fontId="8" fillId="0" borderId="14" xfId="1" applyFont="1" applyBorder="1">
      <alignment vertical="center"/>
    </xf>
    <xf numFmtId="0" fontId="8" fillId="0" borderId="14" xfId="1" applyFont="1" applyBorder="1" applyAlignment="1">
      <alignment horizontal="center" vertical="center"/>
    </xf>
    <xf numFmtId="0" fontId="8" fillId="0" borderId="14" xfId="1" applyFont="1" applyBorder="1" applyAlignment="1">
      <alignment horizontal="left" vertical="center"/>
    </xf>
    <xf numFmtId="38" fontId="8" fillId="0" borderId="14" xfId="2" applyFont="1" applyBorder="1">
      <alignment vertical="center"/>
    </xf>
    <xf numFmtId="0" fontId="8" fillId="0" borderId="15" xfId="1" applyFont="1" applyBorder="1">
      <alignment vertical="center"/>
    </xf>
    <xf numFmtId="0" fontId="8" fillId="0" borderId="16" xfId="1" applyFont="1" applyBorder="1">
      <alignment vertical="center"/>
    </xf>
    <xf numFmtId="0" fontId="8" fillId="0" borderId="17" xfId="1" applyFont="1" applyBorder="1">
      <alignment vertical="center"/>
    </xf>
    <xf numFmtId="0" fontId="18" fillId="0" borderId="16" xfId="1" applyFont="1" applyBorder="1">
      <alignment vertical="center"/>
    </xf>
    <xf numFmtId="38" fontId="8" fillId="0" borderId="1" xfId="2" applyFont="1" applyBorder="1">
      <alignment vertical="center"/>
    </xf>
    <xf numFmtId="0" fontId="8" fillId="0" borderId="2" xfId="1" applyFont="1" applyBorder="1">
      <alignment vertical="center"/>
    </xf>
    <xf numFmtId="0" fontId="8" fillId="0" borderId="18" xfId="1" applyFont="1" applyBorder="1">
      <alignment vertical="center"/>
    </xf>
    <xf numFmtId="0" fontId="8" fillId="0" borderId="19" xfId="1" applyFont="1" applyBorder="1">
      <alignment vertical="center"/>
    </xf>
    <xf numFmtId="0" fontId="18" fillId="0" borderId="18" xfId="1" applyFont="1" applyBorder="1">
      <alignment vertical="center"/>
    </xf>
    <xf numFmtId="0" fontId="8" fillId="0" borderId="1" xfId="1" applyFont="1" applyBorder="1" applyAlignment="1">
      <alignment horizontal="center" vertical="center" wrapText="1"/>
    </xf>
    <xf numFmtId="0" fontId="8" fillId="0" borderId="2" xfId="1" applyFont="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wrapText="1"/>
    </xf>
    <xf numFmtId="0" fontId="8" fillId="0" borderId="2" xfId="1" applyFont="1" applyBorder="1" applyAlignment="1">
      <alignment horizontal="right" vertical="center"/>
    </xf>
    <xf numFmtId="0" fontId="8" fillId="0" borderId="8" xfId="1" applyFont="1" applyBorder="1" applyAlignment="1">
      <alignment horizontal="right" vertical="center"/>
    </xf>
    <xf numFmtId="0" fontId="8" fillId="0" borderId="7" xfId="1" applyFont="1" applyBorder="1" applyAlignment="1">
      <alignment horizontal="right" vertical="center"/>
    </xf>
    <xf numFmtId="0" fontId="12" fillId="2" borderId="1"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2" fillId="2" borderId="1" xfId="1" applyFont="1" applyFill="1" applyBorder="1" applyAlignment="1">
      <alignment horizontal="right" vertical="center" wrapText="1"/>
    </xf>
    <xf numFmtId="0" fontId="12" fillId="2" borderId="1" xfId="1" applyFont="1" applyFill="1" applyBorder="1" applyAlignment="1">
      <alignment horizontal="right" vertical="center"/>
    </xf>
    <xf numFmtId="0" fontId="8" fillId="0" borderId="1" xfId="1" applyFont="1" applyBorder="1" applyAlignment="1">
      <alignment horizontal="center" vertical="center"/>
    </xf>
    <xf numFmtId="0" fontId="8" fillId="0" borderId="1" xfId="1" applyFont="1" applyBorder="1" applyAlignment="1">
      <alignment horizontal="center" vertical="center" wrapText="1"/>
    </xf>
    <xf numFmtId="0" fontId="7" fillId="0" borderId="0" xfId="1" applyFont="1">
      <alignment vertical="center"/>
    </xf>
    <xf numFmtId="0" fontId="3" fillId="0" borderId="0" xfId="1" applyAlignment="1">
      <alignment horizontal="center" vertical="center"/>
    </xf>
    <xf numFmtId="0" fontId="3" fillId="0" borderId="0" xfId="1" applyAlignment="1">
      <alignment horizontal="left" vertical="center"/>
    </xf>
    <xf numFmtId="177" fontId="8" fillId="0" borderId="1" xfId="2" applyNumberFormat="1" applyFont="1" applyBorder="1">
      <alignment vertical="center"/>
    </xf>
    <xf numFmtId="177" fontId="8" fillId="0" borderId="1" xfId="1" applyNumberFormat="1" applyFont="1" applyBorder="1" applyAlignment="1">
      <alignment horizontal="right" vertical="center"/>
    </xf>
    <xf numFmtId="177" fontId="8" fillId="0" borderId="1" xfId="2" applyNumberFormat="1" applyFont="1" applyBorder="1" applyAlignment="1">
      <alignment horizontal="right" vertical="center"/>
    </xf>
    <xf numFmtId="0" fontId="3" fillId="0" borderId="1" xfId="1" applyBorder="1">
      <alignment vertical="center"/>
    </xf>
    <xf numFmtId="177" fontId="8" fillId="0" borderId="14" xfId="2" applyNumberFormat="1" applyFont="1" applyBorder="1">
      <alignment vertical="center"/>
    </xf>
    <xf numFmtId="0" fontId="11" fillId="2" borderId="4" xfId="1" applyFont="1" applyFill="1" applyBorder="1" applyAlignment="1">
      <alignment horizontal="center" vertical="center" wrapText="1"/>
    </xf>
    <xf numFmtId="0" fontId="12" fillId="2" borderId="4" xfId="1" applyFont="1" applyFill="1" applyBorder="1" applyAlignment="1">
      <alignment horizontal="center" vertical="center" wrapText="1"/>
    </xf>
    <xf numFmtId="0" fontId="12" fillId="2" borderId="4" xfId="1" applyFont="1" applyFill="1" applyBorder="1" applyAlignment="1">
      <alignment horizontal="center" vertical="center" wrapText="1"/>
    </xf>
    <xf numFmtId="0" fontId="7" fillId="0" borderId="1" xfId="1" applyFont="1" applyBorder="1">
      <alignment vertical="center"/>
    </xf>
    <xf numFmtId="0" fontId="19" fillId="0" borderId="1" xfId="1" applyFont="1" applyBorder="1">
      <alignment vertical="center"/>
    </xf>
    <xf numFmtId="0" fontId="12" fillId="0" borderId="1" xfId="1" applyFont="1" applyBorder="1">
      <alignment vertical="center"/>
    </xf>
    <xf numFmtId="0" fontId="20" fillId="0" borderId="1" xfId="1" applyFont="1" applyBorder="1">
      <alignment vertical="center"/>
    </xf>
    <xf numFmtId="0" fontId="2" fillId="0" borderId="1" xfId="1" applyFont="1" applyBorder="1">
      <alignment vertical="center"/>
    </xf>
    <xf numFmtId="0" fontId="2" fillId="0" borderId="0" xfId="1" applyFont="1">
      <alignment vertical="center"/>
    </xf>
    <xf numFmtId="0" fontId="8" fillId="3" borderId="1" xfId="1" applyFont="1" applyFill="1" applyBorder="1" applyAlignment="1">
      <alignment horizontal="center" vertical="center"/>
    </xf>
    <xf numFmtId="38" fontId="8" fillId="3" borderId="1" xfId="2" applyFont="1" applyFill="1" applyBorder="1" applyAlignment="1">
      <alignment horizontal="center" vertical="center"/>
    </xf>
    <xf numFmtId="0" fontId="8" fillId="3" borderId="1" xfId="1" applyFont="1" applyFill="1" applyBorder="1" applyAlignment="1">
      <alignment horizontal="center" vertical="center" textRotation="255"/>
    </xf>
    <xf numFmtId="38" fontId="8" fillId="3" borderId="1" xfId="2" applyFont="1" applyFill="1" applyBorder="1" applyAlignment="1">
      <alignment horizontal="center" vertical="center" wrapText="1"/>
    </xf>
    <xf numFmtId="38" fontId="8" fillId="3" borderId="7" xfId="2" applyFont="1" applyFill="1" applyBorder="1" applyAlignment="1">
      <alignment horizontal="center" vertical="center"/>
    </xf>
    <xf numFmtId="0" fontId="8" fillId="3" borderId="1" xfId="1" applyFont="1" applyFill="1" applyBorder="1" applyAlignment="1">
      <alignment horizontal="center" vertical="center" wrapText="1"/>
    </xf>
    <xf numFmtId="0" fontId="8" fillId="3" borderId="1" xfId="1" applyFont="1" applyFill="1" applyBorder="1">
      <alignment vertical="center"/>
    </xf>
    <xf numFmtId="177" fontId="8" fillId="3" borderId="1" xfId="1" applyNumberFormat="1" applyFont="1" applyFill="1" applyBorder="1">
      <alignment vertical="center"/>
    </xf>
    <xf numFmtId="38" fontId="8" fillId="3" borderId="5" xfId="2" applyFont="1" applyFill="1" applyBorder="1" applyAlignment="1">
      <alignment horizontal="right" vertical="center"/>
    </xf>
    <xf numFmtId="177" fontId="8" fillId="3" borderId="5" xfId="2" applyNumberFormat="1" applyFont="1" applyFill="1" applyBorder="1" applyAlignment="1">
      <alignment horizontal="right" vertical="center"/>
    </xf>
    <xf numFmtId="0" fontId="7" fillId="3" borderId="1" xfId="1" applyFont="1" applyFill="1" applyBorder="1">
      <alignment vertical="center"/>
    </xf>
    <xf numFmtId="56" fontId="8" fillId="0" borderId="1" xfId="1" applyNumberFormat="1" applyFont="1" applyBorder="1">
      <alignment vertical="center"/>
    </xf>
    <xf numFmtId="0" fontId="12" fillId="2" borderId="1" xfId="0" applyFont="1" applyFill="1" applyBorder="1" applyAlignment="1">
      <alignment horizontal="right" vertical="center"/>
    </xf>
    <xf numFmtId="0" fontId="12" fillId="2" borderId="1" xfId="0" applyFont="1" applyFill="1" applyBorder="1" applyAlignment="1">
      <alignment horizontal="right" vertical="center" wrapText="1"/>
    </xf>
    <xf numFmtId="0" fontId="0" fillId="2" borderId="1" xfId="0" applyFill="1" applyBorder="1">
      <alignment vertical="center"/>
    </xf>
    <xf numFmtId="0" fontId="0" fillId="0" borderId="3" xfId="0" applyBorder="1">
      <alignment vertical="center"/>
    </xf>
    <xf numFmtId="0" fontId="7" fillId="0" borderId="21" xfId="0" applyFont="1" applyBorder="1">
      <alignment vertical="center"/>
    </xf>
    <xf numFmtId="0" fontId="12" fillId="2" borderId="22" xfId="0" applyFont="1" applyFill="1" applyBorder="1" applyAlignment="1">
      <alignment horizontal="right" vertical="center"/>
    </xf>
    <xf numFmtId="0" fontId="7" fillId="0" borderId="22" xfId="0" applyFont="1" applyBorder="1">
      <alignment vertical="center"/>
    </xf>
    <xf numFmtId="0" fontId="0" fillId="0" borderId="23" xfId="0" applyBorder="1">
      <alignment vertical="center"/>
    </xf>
    <xf numFmtId="0" fontId="0" fillId="0" borderId="9" xfId="0" applyBorder="1">
      <alignment vertical="center"/>
    </xf>
    <xf numFmtId="0" fontId="0" fillId="2" borderId="3" xfId="0" applyFill="1" applyBorder="1">
      <alignment vertical="center"/>
    </xf>
    <xf numFmtId="177" fontId="8" fillId="0" borderId="2" xfId="1" applyNumberFormat="1" applyFont="1" applyBorder="1">
      <alignment vertical="center"/>
    </xf>
    <xf numFmtId="38" fontId="8" fillId="3" borderId="20" xfId="2" applyFont="1" applyFill="1" applyBorder="1" applyAlignment="1">
      <alignment horizontal="right" vertical="center"/>
    </xf>
    <xf numFmtId="38" fontId="8" fillId="0" borderId="20" xfId="2" applyFont="1" applyBorder="1" applyAlignment="1">
      <alignment horizontal="right" vertical="center"/>
    </xf>
    <xf numFmtId="0" fontId="3" fillId="0" borderId="1" xfId="1" applyBorder="1" applyAlignment="1">
      <alignment horizontal="center" vertical="center"/>
    </xf>
    <xf numFmtId="0" fontId="7" fillId="2" borderId="1" xfId="1" applyFont="1" applyFill="1" applyBorder="1" applyAlignment="1">
      <alignment horizontal="center" vertical="center"/>
    </xf>
    <xf numFmtId="0" fontId="8" fillId="0" borderId="1" xfId="1" applyFont="1" applyBorder="1" applyAlignment="1">
      <alignment horizontal="right" vertical="center"/>
    </xf>
    <xf numFmtId="0" fontId="22" fillId="0" borderId="0" xfId="1" applyFont="1" applyBorder="1" applyAlignment="1">
      <alignment vertical="center"/>
    </xf>
    <xf numFmtId="0" fontId="21" fillId="0" borderId="0" xfId="1" applyFont="1">
      <alignment vertical="center"/>
    </xf>
    <xf numFmtId="0" fontId="22" fillId="0" borderId="0" xfId="1" applyFont="1">
      <alignment vertical="center"/>
    </xf>
    <xf numFmtId="0" fontId="8" fillId="0" borderId="1" xfId="0" applyFont="1" applyBorder="1" applyAlignment="1">
      <alignment horizontal="center" vertical="center" wrapText="1"/>
    </xf>
    <xf numFmtId="0" fontId="24" fillId="0" borderId="1" xfId="0" applyFont="1" applyBorder="1" applyAlignment="1">
      <alignment horizontal="left" vertical="center" wrapText="1"/>
    </xf>
    <xf numFmtId="176" fontId="8" fillId="0" borderId="1" xfId="0" applyNumberFormat="1" applyFont="1" applyBorder="1" applyAlignment="1">
      <alignment horizontal="left" vertical="center" wrapText="1"/>
    </xf>
    <xf numFmtId="176" fontId="8" fillId="0" borderId="1" xfId="0" applyNumberFormat="1" applyFont="1" applyBorder="1" applyAlignment="1">
      <alignment vertical="center" wrapText="1"/>
    </xf>
    <xf numFmtId="178" fontId="8" fillId="0" borderId="1" xfId="0" applyNumberFormat="1" applyFont="1" applyBorder="1" applyAlignment="1">
      <alignment vertical="center" wrapText="1"/>
    </xf>
    <xf numFmtId="177" fontId="8" fillId="0" borderId="1" xfId="0" applyNumberFormat="1" applyFont="1" applyBorder="1" applyAlignment="1">
      <alignment vertical="center" wrapText="1"/>
    </xf>
    <xf numFmtId="0" fontId="8" fillId="0" borderId="1" xfId="0" applyFont="1" applyBorder="1" applyAlignment="1">
      <alignment horizontal="justify" vertical="center" shrinkToFit="1"/>
    </xf>
    <xf numFmtId="0" fontId="8" fillId="0" borderId="1" xfId="0" applyFont="1" applyBorder="1" applyAlignment="1">
      <alignment horizontal="left" vertical="center" shrinkToFit="1"/>
    </xf>
    <xf numFmtId="0" fontId="8" fillId="0" borderId="1" xfId="0" applyFont="1" applyBorder="1" applyAlignment="1">
      <alignment vertical="center" shrinkToFit="1"/>
    </xf>
    <xf numFmtId="0" fontId="0" fillId="0" borderId="1" xfId="0" applyBorder="1">
      <alignment vertical="center"/>
    </xf>
    <xf numFmtId="0" fontId="2" fillId="0" borderId="0" xfId="1" applyFont="1" applyAlignment="1">
      <alignment horizontal="center" vertical="center"/>
    </xf>
    <xf numFmtId="0" fontId="3" fillId="0" borderId="0" xfId="1" applyAlignment="1">
      <alignment horizontal="center" vertical="center"/>
    </xf>
    <xf numFmtId="0" fontId="13" fillId="0" borderId="0" xfId="1" applyFont="1" applyAlignment="1">
      <alignment horizontal="center" vertical="center"/>
    </xf>
    <xf numFmtId="0" fontId="1" fillId="0" borderId="0" xfId="1" applyFont="1" applyAlignment="1">
      <alignment horizontal="center" vertical="center"/>
    </xf>
    <xf numFmtId="0" fontId="8" fillId="3" borderId="1" xfId="1" applyFont="1" applyFill="1" applyBorder="1" applyAlignment="1">
      <alignment horizontal="center" vertical="center"/>
    </xf>
    <xf numFmtId="0" fontId="12" fillId="2" borderId="1"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23" fillId="2" borderId="1" xfId="1" applyFont="1" applyFill="1" applyBorder="1" applyAlignment="1">
      <alignment horizontal="center" vertical="center" wrapText="1"/>
    </xf>
    <xf numFmtId="0" fontId="21" fillId="0" borderId="6" xfId="1" applyFont="1" applyBorder="1" applyAlignment="1">
      <alignment horizontal="center" vertical="center"/>
    </xf>
    <xf numFmtId="0" fontId="22" fillId="0" borderId="6" xfId="1" applyFont="1" applyBorder="1" applyAlignment="1">
      <alignment horizontal="center" vertical="center"/>
    </xf>
    <xf numFmtId="0" fontId="21" fillId="0" borderId="0" xfId="1" applyFont="1" applyBorder="1" applyAlignment="1">
      <alignment horizontal="center" vertical="center"/>
    </xf>
    <xf numFmtId="0" fontId="22" fillId="0" borderId="0" xfId="1" applyFont="1" applyBorder="1" applyAlignment="1">
      <alignment horizontal="center" vertical="center"/>
    </xf>
    <xf numFmtId="0" fontId="3" fillId="0" borderId="6" xfId="1" applyBorder="1" applyAlignment="1">
      <alignment horizontal="center" vertical="center"/>
    </xf>
    <xf numFmtId="0" fontId="8" fillId="3" borderId="7" xfId="1" applyFont="1" applyFill="1" applyBorder="1" applyAlignment="1">
      <alignment horizontal="center" vertical="center"/>
    </xf>
    <xf numFmtId="0" fontId="8" fillId="3" borderId="8" xfId="1" applyFont="1" applyFill="1" applyBorder="1" applyAlignment="1">
      <alignment horizontal="center" vertical="center"/>
    </xf>
    <xf numFmtId="0" fontId="8" fillId="3" borderId="2" xfId="1" applyFont="1" applyFill="1" applyBorder="1" applyAlignment="1">
      <alignment horizontal="center" vertical="center"/>
    </xf>
    <xf numFmtId="0" fontId="11" fillId="2" borderId="2" xfId="1" applyFont="1" applyFill="1" applyBorder="1" applyAlignment="1">
      <alignment horizontal="center" vertical="center" wrapText="1"/>
    </xf>
    <xf numFmtId="0" fontId="11" fillId="2" borderId="24" xfId="1" applyFont="1" applyFill="1" applyBorder="1" applyAlignment="1">
      <alignment horizontal="center" vertical="center" wrapText="1"/>
    </xf>
    <xf numFmtId="0" fontId="11" fillId="4" borderId="1" xfId="1" applyFont="1" applyFill="1" applyBorder="1" applyAlignment="1">
      <alignment horizontal="center" vertical="center" wrapText="1"/>
    </xf>
    <xf numFmtId="0" fontId="11" fillId="4" borderId="4" xfId="1" applyFont="1" applyFill="1" applyBorder="1" applyAlignment="1">
      <alignment horizontal="center" vertical="center" wrapText="1"/>
    </xf>
    <xf numFmtId="0" fontId="12" fillId="2" borderId="7" xfId="1" applyFont="1" applyFill="1" applyBorder="1" applyAlignment="1">
      <alignment horizontal="center" vertical="center" wrapText="1"/>
    </xf>
    <xf numFmtId="0" fontId="12" fillId="2" borderId="8" xfId="1" applyFont="1" applyFill="1" applyBorder="1" applyAlignment="1">
      <alignment horizontal="center" vertical="center" wrapText="1"/>
    </xf>
    <xf numFmtId="0" fontId="12" fillId="2" borderId="2" xfId="1" applyFont="1" applyFill="1" applyBorder="1" applyAlignment="1">
      <alignment horizontal="center" vertical="center" wrapText="1"/>
    </xf>
    <xf numFmtId="0" fontId="12" fillId="2" borderId="4" xfId="1" applyFont="1" applyFill="1" applyBorder="1" applyAlignment="1">
      <alignment horizontal="center" vertical="center" wrapText="1"/>
    </xf>
    <xf numFmtId="0" fontId="8" fillId="3" borderId="1" xfId="1" applyFont="1" applyFill="1" applyBorder="1" applyAlignment="1">
      <alignment horizontal="center" vertical="center" wrapText="1"/>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8" fillId="0" borderId="2" xfId="1" applyFont="1" applyBorder="1" applyAlignment="1">
      <alignment horizontal="center" vertical="center"/>
    </xf>
    <xf numFmtId="177" fontId="8" fillId="0" borderId="7" xfId="1" applyNumberFormat="1" applyFont="1" applyBorder="1" applyAlignment="1">
      <alignment horizontal="right" vertical="center"/>
    </xf>
    <xf numFmtId="177" fontId="8" fillId="0" borderId="8" xfId="1" applyNumberFormat="1" applyFont="1" applyBorder="1" applyAlignment="1">
      <alignment horizontal="right" vertical="center"/>
    </xf>
    <xf numFmtId="177" fontId="8" fillId="0" borderId="2" xfId="1" applyNumberFormat="1" applyFont="1" applyBorder="1" applyAlignment="1">
      <alignment horizontal="right" vertical="center"/>
    </xf>
    <xf numFmtId="38" fontId="8" fillId="0" borderId="7" xfId="2" applyFont="1" applyBorder="1" applyAlignment="1">
      <alignment horizontal="right" vertical="center" wrapText="1"/>
    </xf>
    <xf numFmtId="38" fontId="8" fillId="0" borderId="8" xfId="2" applyFont="1" applyBorder="1" applyAlignment="1">
      <alignment horizontal="right" vertical="center" wrapText="1"/>
    </xf>
    <xf numFmtId="38" fontId="8" fillId="0" borderId="2" xfId="2" applyFont="1" applyBorder="1" applyAlignment="1">
      <alignment horizontal="right" vertical="center" wrapText="1"/>
    </xf>
    <xf numFmtId="0" fontId="8" fillId="0" borderId="13" xfId="1" applyFont="1" applyBorder="1" applyAlignment="1">
      <alignment horizontal="center" vertical="center"/>
    </xf>
    <xf numFmtId="0" fontId="8" fillId="0" borderId="12" xfId="1" applyFont="1" applyBorder="1" applyAlignment="1">
      <alignment horizontal="center" vertical="center"/>
    </xf>
    <xf numFmtId="0" fontId="8" fillId="0" borderId="6" xfId="1" applyFont="1" applyBorder="1" applyAlignment="1">
      <alignment horizontal="center" vertical="center"/>
    </xf>
    <xf numFmtId="0" fontId="8" fillId="0" borderId="20" xfId="1" applyFont="1" applyBorder="1" applyAlignment="1">
      <alignment horizontal="center" vertical="center"/>
    </xf>
    <xf numFmtId="38" fontId="8" fillId="0" borderId="7" xfId="2" applyFont="1" applyBorder="1" applyAlignment="1">
      <alignment vertical="center"/>
    </xf>
    <xf numFmtId="38" fontId="8" fillId="0" borderId="2" xfId="2" applyFont="1" applyBorder="1" applyAlignment="1">
      <alignment vertical="center"/>
    </xf>
    <xf numFmtId="0" fontId="8" fillId="0" borderId="0" xfId="1" applyFont="1" applyAlignment="1">
      <alignment horizontal="left" vertical="center"/>
    </xf>
    <xf numFmtId="0" fontId="8" fillId="0" borderId="0" xfId="0" applyFont="1" applyAlignment="1">
      <alignment horizontal="left" vertical="center"/>
    </xf>
    <xf numFmtId="0" fontId="3" fillId="0" borderId="0" xfId="1" applyAlignment="1">
      <alignment vertical="center"/>
    </xf>
    <xf numFmtId="0" fontId="0" fillId="0" borderId="0" xfId="0" applyAlignment="1">
      <alignment vertical="center"/>
    </xf>
    <xf numFmtId="0" fontId="25" fillId="0" borderId="6" xfId="1" applyFont="1" applyBorder="1" applyAlignment="1">
      <alignment vertical="center"/>
    </xf>
    <xf numFmtId="0" fontId="25" fillId="0" borderId="6" xfId="0" applyFont="1" applyBorder="1" applyAlignment="1">
      <alignment vertical="center"/>
    </xf>
    <xf numFmtId="0" fontId="2" fillId="0" borderId="0" xfId="1" applyFont="1" applyAlignment="1">
      <alignment horizontal="left" vertical="center"/>
    </xf>
    <xf numFmtId="0" fontId="3" fillId="0" borderId="0" xfId="1" applyAlignment="1">
      <alignment horizontal="left" vertical="center"/>
    </xf>
    <xf numFmtId="0" fontId="22" fillId="0" borderId="0" xfId="1" applyFont="1" applyAlignment="1">
      <alignment horizontal="left" vertical="center"/>
    </xf>
    <xf numFmtId="0" fontId="22" fillId="0" borderId="0" xfId="1" applyFont="1" applyBorder="1" applyAlignment="1">
      <alignment horizontal="left" vertical="center"/>
    </xf>
    <xf numFmtId="0" fontId="21" fillId="0" borderId="0" xfId="1" applyFont="1" applyAlignment="1">
      <alignment horizontal="left" vertical="center"/>
    </xf>
    <xf numFmtId="0" fontId="11" fillId="2" borderId="7" xfId="1" applyFont="1" applyFill="1" applyBorder="1" applyAlignment="1">
      <alignment horizontal="center" vertical="center" wrapText="1"/>
    </xf>
    <xf numFmtId="0" fontId="11" fillId="2" borderId="8" xfId="1"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8"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7" fillId="0" borderId="0" xfId="0" applyFont="1" applyAlignment="1">
      <alignment horizontal="left" vertical="center"/>
    </xf>
    <xf numFmtId="0" fontId="7" fillId="0" borderId="0" xfId="0" applyFont="1" applyBorder="1" applyAlignment="1">
      <alignment horizontal="left" vertical="center"/>
    </xf>
    <xf numFmtId="0" fontId="12" fillId="0" borderId="0" xfId="0" applyFont="1" applyAlignment="1">
      <alignment horizontal="left" vertical="center"/>
    </xf>
    <xf numFmtId="0" fontId="8"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2" xfId="0" applyFont="1" applyFill="1" applyBorder="1" applyAlignment="1">
      <alignment horizontal="center" vertical="center"/>
    </xf>
    <xf numFmtId="0" fontId="13" fillId="0" borderId="0" xfId="0" applyFont="1" applyAlignment="1">
      <alignment horizontal="center" vertical="center"/>
    </xf>
    <xf numFmtId="0" fontId="0" fillId="0" borderId="0" xfId="0" applyAlignment="1">
      <alignment horizontal="left" vertical="center"/>
    </xf>
    <xf numFmtId="0" fontId="0" fillId="0" borderId="6" xfId="0" applyBorder="1" applyAlignment="1">
      <alignment horizontal="center" vertical="center"/>
    </xf>
    <xf numFmtId="0" fontId="12" fillId="2" borderId="1"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7" fillId="0" borderId="9" xfId="0" applyFont="1" applyBorder="1" applyAlignment="1">
      <alignment horizontal="left" vertical="center"/>
    </xf>
    <xf numFmtId="0" fontId="8" fillId="0" borderId="9" xfId="0" applyFont="1" applyBorder="1" applyAlignment="1">
      <alignment horizontal="left" vertical="center"/>
    </xf>
    <xf numFmtId="0" fontId="0" fillId="0" borderId="9" xfId="0" applyBorder="1" applyAlignment="1">
      <alignment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0" fillId="0" borderId="8" xfId="0" applyBorder="1" applyAlignment="1">
      <alignment horizontal="center" vertical="center" wrapText="1"/>
    </xf>
    <xf numFmtId="0" fontId="0" fillId="0" borderId="2" xfId="0" applyBorder="1" applyAlignment="1">
      <alignment horizontal="center" vertical="center" wrapText="1"/>
    </xf>
    <xf numFmtId="0" fontId="10"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left" vertical="center" wrapText="1"/>
    </xf>
    <xf numFmtId="0" fontId="8" fillId="0" borderId="4" xfId="0" applyFont="1" applyBorder="1" applyAlignment="1">
      <alignment horizontal="justify" vertical="center" wrapText="1"/>
    </xf>
    <xf numFmtId="0" fontId="0" fillId="0" borderId="5" xfId="0" applyBorder="1" applyAlignment="1">
      <alignment horizontal="justify" vertical="center" wrapText="1"/>
    </xf>
    <xf numFmtId="0" fontId="8" fillId="0" borderId="4" xfId="0"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lignment vertical="center"/>
    </xf>
    <xf numFmtId="0" fontId="0" fillId="0" borderId="2" xfId="0" applyBorder="1">
      <alignment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25" xfId="0" applyBorder="1" applyAlignment="1">
      <alignment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B48"/>
  <sheetViews>
    <sheetView topLeftCell="X1" zoomScaleNormal="100" workbookViewId="0">
      <selection activeCell="AF2" sqref="AF2"/>
    </sheetView>
  </sheetViews>
  <sheetFormatPr defaultRowHeight="13.5"/>
  <cols>
    <col min="1" max="1" width="3.25" style="43" customWidth="1"/>
    <col min="2" max="7" width="3.125" style="43" customWidth="1"/>
    <col min="8" max="8" width="4" style="47" customWidth="1"/>
    <col min="9" max="9" width="10.625" style="43" customWidth="1"/>
    <col min="10" max="10" width="28.625" style="43" customWidth="1"/>
    <col min="11" max="13" width="10.625" style="46" customWidth="1"/>
    <col min="14" max="14" width="12.125" style="46" customWidth="1"/>
    <col min="15" max="15" width="10.375" style="43" customWidth="1"/>
    <col min="16" max="16" width="14.625" style="43" customWidth="1"/>
    <col min="17" max="17" width="3.125" style="96" customWidth="1"/>
    <col min="18" max="18" width="18.125" style="44" customWidth="1"/>
    <col min="19" max="19" width="9" style="43"/>
    <col min="20" max="20" width="4.75" style="43" customWidth="1"/>
    <col min="21" max="21" width="4.125" style="43" customWidth="1"/>
    <col min="22" max="22" width="5.5" style="43" customWidth="1"/>
    <col min="23" max="23" width="5.375" style="43" customWidth="1"/>
    <col min="24" max="24" width="11" style="43" customWidth="1"/>
    <col min="25" max="25" width="14.75" style="43" customWidth="1"/>
    <col min="26" max="26" width="10.5" style="43" bestFit="1" customWidth="1"/>
    <col min="27" max="28" width="9.125" style="43" bestFit="1" customWidth="1"/>
    <col min="29" max="32" width="9" style="43"/>
    <col min="33" max="33" width="10.875" style="43" customWidth="1"/>
    <col min="34" max="34" width="12.5" style="43" customWidth="1"/>
    <col min="35" max="35" width="4.375" style="43" customWidth="1"/>
    <col min="36" max="36" width="16.875" style="43" customWidth="1"/>
    <col min="37" max="37" width="9" style="43"/>
    <col min="38" max="38" width="5.125" style="43" customWidth="1"/>
    <col min="39" max="39" width="4.875" style="43" customWidth="1"/>
    <col min="40" max="40" width="6" style="43" customWidth="1"/>
    <col min="41" max="41" width="6.25" style="43" customWidth="1"/>
    <col min="42" max="42" width="9" style="43"/>
    <col min="43" max="43" width="23" style="43" customWidth="1"/>
    <col min="44" max="44" width="11.625" style="43" bestFit="1" customWidth="1"/>
    <col min="45" max="48" width="9.5" style="43" bestFit="1" customWidth="1"/>
    <col min="49" max="49" width="9.125" style="43" bestFit="1" customWidth="1"/>
    <col min="50" max="52" width="9" style="43"/>
    <col min="53" max="53" width="4.5" style="43" customWidth="1"/>
    <col min="54" max="16384" width="9" style="43"/>
  </cols>
  <sheetData>
    <row r="2" spans="2:54">
      <c r="D2" s="154" t="s">
        <v>221</v>
      </c>
      <c r="E2" s="154"/>
      <c r="F2" s="154"/>
      <c r="G2" s="154"/>
      <c r="H2" s="154"/>
      <c r="I2" s="154"/>
      <c r="V2" s="155"/>
      <c r="W2" s="155"/>
      <c r="X2" s="155"/>
      <c r="Y2" s="156" t="s">
        <v>308</v>
      </c>
      <c r="Z2" s="154"/>
      <c r="AA2" s="154"/>
      <c r="AB2" s="154"/>
      <c r="AC2" s="154"/>
      <c r="AD2" s="154"/>
      <c r="AE2" s="97"/>
      <c r="AF2" s="97"/>
      <c r="AN2" s="155" t="s">
        <v>12</v>
      </c>
      <c r="AO2" s="155"/>
      <c r="AP2" s="155"/>
      <c r="AQ2" s="154" t="s">
        <v>13</v>
      </c>
      <c r="AR2" s="154"/>
      <c r="AS2" s="154"/>
      <c r="AT2" s="154"/>
      <c r="AU2" s="154"/>
      <c r="AV2" s="154"/>
      <c r="AW2" s="154"/>
      <c r="AX2" s="153" t="s">
        <v>237</v>
      </c>
      <c r="AY2" s="153"/>
    </row>
    <row r="3" spans="2:54">
      <c r="D3" s="161" t="s">
        <v>247</v>
      </c>
      <c r="E3" s="162"/>
      <c r="F3" s="162"/>
      <c r="G3" s="162"/>
      <c r="H3" s="162"/>
      <c r="I3" s="162"/>
      <c r="J3" s="162"/>
      <c r="K3" s="162"/>
      <c r="L3" s="162"/>
      <c r="M3" s="162"/>
      <c r="W3" s="163" t="s">
        <v>243</v>
      </c>
      <c r="X3" s="164"/>
      <c r="Y3" s="164"/>
      <c r="AC3" s="95" t="s">
        <v>14</v>
      </c>
      <c r="AD3" s="165"/>
      <c r="AE3" s="165"/>
      <c r="AF3" s="165"/>
      <c r="AG3" s="165"/>
      <c r="AN3" s="163" t="s">
        <v>246</v>
      </c>
      <c r="AO3" s="164"/>
      <c r="AP3" s="164"/>
      <c r="AU3" s="95" t="s">
        <v>14</v>
      </c>
      <c r="AV3" s="165"/>
      <c r="AW3" s="165"/>
      <c r="AX3" s="165"/>
      <c r="AY3" s="165"/>
    </row>
    <row r="4" spans="2:54" ht="13.5" customHeight="1">
      <c r="B4" s="157" t="s">
        <v>219</v>
      </c>
      <c r="C4" s="157"/>
      <c r="D4" s="157"/>
      <c r="E4" s="157" t="s">
        <v>218</v>
      </c>
      <c r="F4" s="157"/>
      <c r="G4" s="157"/>
      <c r="H4" s="112" t="s">
        <v>217</v>
      </c>
      <c r="I4" s="112" t="s">
        <v>216</v>
      </c>
      <c r="J4" s="112" t="s">
        <v>215</v>
      </c>
      <c r="K4" s="113" t="s">
        <v>214</v>
      </c>
      <c r="L4" s="113" t="s">
        <v>213</v>
      </c>
      <c r="M4" s="113" t="s">
        <v>212</v>
      </c>
      <c r="N4" s="113" t="s">
        <v>211</v>
      </c>
      <c r="O4" s="112" t="s">
        <v>210</v>
      </c>
      <c r="P4" s="112" t="s">
        <v>209</v>
      </c>
      <c r="Q4" s="112" t="s">
        <v>208</v>
      </c>
      <c r="R4" s="112" t="s">
        <v>207</v>
      </c>
      <c r="T4" s="158" t="s">
        <v>4</v>
      </c>
      <c r="U4" s="158"/>
      <c r="V4" s="158"/>
      <c r="W4" s="159" t="s">
        <v>0</v>
      </c>
      <c r="X4" s="160" t="s">
        <v>245</v>
      </c>
      <c r="Y4" s="159" t="s">
        <v>5</v>
      </c>
      <c r="Z4" s="159" t="s">
        <v>21</v>
      </c>
      <c r="AA4" s="159" t="s">
        <v>20</v>
      </c>
      <c r="AB4" s="159" t="s">
        <v>6</v>
      </c>
      <c r="AC4" s="159"/>
      <c r="AD4" s="159"/>
      <c r="AE4" s="159"/>
      <c r="AF4" s="158" t="s">
        <v>23</v>
      </c>
      <c r="AG4" s="158" t="s">
        <v>18</v>
      </c>
      <c r="AH4" s="158" t="s">
        <v>19</v>
      </c>
      <c r="AI4" s="158" t="s">
        <v>63</v>
      </c>
      <c r="AJ4" s="158" t="s">
        <v>16</v>
      </c>
      <c r="AL4" s="173" t="s">
        <v>4</v>
      </c>
      <c r="AM4" s="174"/>
      <c r="AN4" s="175"/>
      <c r="AO4" s="159" t="s">
        <v>0</v>
      </c>
      <c r="AP4" s="159" t="s">
        <v>17</v>
      </c>
      <c r="AQ4" s="159" t="s">
        <v>5</v>
      </c>
      <c r="AR4" s="169" t="s">
        <v>21</v>
      </c>
      <c r="AS4" s="171" t="s">
        <v>239</v>
      </c>
      <c r="AT4" s="159" t="s">
        <v>6</v>
      </c>
      <c r="AU4" s="159"/>
      <c r="AV4" s="159"/>
      <c r="AW4" s="159"/>
      <c r="AX4" s="158" t="s">
        <v>23</v>
      </c>
      <c r="AY4" s="158" t="s">
        <v>18</v>
      </c>
      <c r="AZ4" s="158" t="s">
        <v>19</v>
      </c>
      <c r="BA4" s="158" t="s">
        <v>63</v>
      </c>
      <c r="BB4" s="158" t="s">
        <v>16</v>
      </c>
    </row>
    <row r="5" spans="2:54" ht="37.5">
      <c r="B5" s="157" t="s">
        <v>201</v>
      </c>
      <c r="C5" s="157"/>
      <c r="D5" s="157"/>
      <c r="E5" s="177" t="s">
        <v>200</v>
      </c>
      <c r="F5" s="157"/>
      <c r="G5" s="157"/>
      <c r="H5" s="114" t="s">
        <v>199</v>
      </c>
      <c r="I5" s="112" t="s">
        <v>244</v>
      </c>
      <c r="J5" s="112" t="s">
        <v>130</v>
      </c>
      <c r="K5" s="113" t="s">
        <v>198</v>
      </c>
      <c r="L5" s="115" t="s">
        <v>197</v>
      </c>
      <c r="M5" s="115" t="s">
        <v>196</v>
      </c>
      <c r="N5" s="116" t="s">
        <v>195</v>
      </c>
      <c r="O5" s="117" t="s">
        <v>194</v>
      </c>
      <c r="P5" s="117" t="s">
        <v>193</v>
      </c>
      <c r="Q5" s="112" t="s">
        <v>192</v>
      </c>
      <c r="R5" s="112" t="s">
        <v>125</v>
      </c>
      <c r="T5" s="92" t="s">
        <v>297</v>
      </c>
      <c r="U5" s="92" t="s">
        <v>61</v>
      </c>
      <c r="V5" s="91" t="s">
        <v>62</v>
      </c>
      <c r="W5" s="159"/>
      <c r="X5" s="160"/>
      <c r="Y5" s="159"/>
      <c r="Z5" s="159"/>
      <c r="AA5" s="159"/>
      <c r="AB5" s="90" t="s">
        <v>7</v>
      </c>
      <c r="AC5" s="90" t="s">
        <v>8</v>
      </c>
      <c r="AD5" s="90" t="s">
        <v>9</v>
      </c>
      <c r="AE5" s="88" t="s">
        <v>22</v>
      </c>
      <c r="AF5" s="158"/>
      <c r="AG5" s="158"/>
      <c r="AH5" s="158"/>
      <c r="AI5" s="158"/>
      <c r="AJ5" s="158"/>
      <c r="AL5" s="138" t="s">
        <v>296</v>
      </c>
      <c r="AM5" s="92" t="s">
        <v>61</v>
      </c>
      <c r="AN5" s="91" t="s">
        <v>62</v>
      </c>
      <c r="AO5" s="159"/>
      <c r="AP5" s="159"/>
      <c r="AQ5" s="159"/>
      <c r="AR5" s="170"/>
      <c r="AS5" s="172"/>
      <c r="AT5" s="103" t="s">
        <v>7</v>
      </c>
      <c r="AU5" s="103" t="s">
        <v>8</v>
      </c>
      <c r="AV5" s="103" t="s">
        <v>9</v>
      </c>
      <c r="AW5" s="105" t="s">
        <v>22</v>
      </c>
      <c r="AX5" s="176"/>
      <c r="AY5" s="176"/>
      <c r="AZ5" s="176"/>
      <c r="BA5" s="176"/>
      <c r="BB5" s="176"/>
    </row>
    <row r="6" spans="2:54" ht="20.100000000000001" customHeight="1">
      <c r="B6" s="87"/>
      <c r="C6" s="86"/>
      <c r="D6" s="85"/>
      <c r="E6" s="84"/>
      <c r="F6" s="83"/>
      <c r="G6" s="82"/>
      <c r="H6" s="93"/>
      <c r="I6" s="93"/>
      <c r="J6" s="57"/>
      <c r="K6" s="98"/>
      <c r="L6" s="98"/>
      <c r="M6" s="98"/>
      <c r="N6" s="100"/>
      <c r="O6" s="94"/>
      <c r="P6" s="94"/>
      <c r="Q6" s="93"/>
      <c r="R6" s="93"/>
      <c r="T6" s="118" t="str">
        <f>IF($E6="",IF($B6="","",$B6),$E6)</f>
        <v/>
      </c>
      <c r="U6" s="118" t="str">
        <f>IF($F6="",IF($C6="","",$C6),$F6)</f>
        <v/>
      </c>
      <c r="V6" s="118" t="str">
        <f>IF($G6="",IF($D6="","",$D6),$G6)</f>
        <v/>
      </c>
      <c r="W6" s="118" t="str">
        <f t="shared" ref="W6:W17" si="0">IF($H6="","",$H6)</f>
        <v/>
      </c>
      <c r="X6" s="118" t="str">
        <f>IF($I6="","",$I6)</f>
        <v/>
      </c>
      <c r="Y6" s="118" t="str">
        <f t="shared" ref="Y6:Y17" si="1">IF($J6="","",$J6)</f>
        <v/>
      </c>
      <c r="Z6" s="119" t="str">
        <f>IF($K6="","",$K6)</f>
        <v/>
      </c>
      <c r="AA6" s="119" t="str">
        <f>IF($M6="","",$M6)</f>
        <v/>
      </c>
      <c r="AB6" s="119" t="str">
        <f>IF($I6="賃金",IF($L6="",$M6,$L6),"")</f>
        <v/>
      </c>
      <c r="AC6" s="119" t="str">
        <f>IF($I6="委託費",IF($L6="",$M6,$L6),"")</f>
        <v/>
      </c>
      <c r="AD6" s="118" t="str">
        <f>IF($I6="","",(IF($I6="賃金","",(IF($I6="委託費","",(IF($I6="資機材費","",(IF($L6="",$M6,$L6)))))))))</f>
        <v/>
      </c>
      <c r="AE6" s="119" t="str">
        <f>IF($I6="資機材費",IF($L6="",$M6,$L6),"")</f>
        <v/>
      </c>
      <c r="AF6" s="119"/>
      <c r="AG6" s="118" t="str">
        <f>IF($O6="","",$O6)</f>
        <v/>
      </c>
      <c r="AH6" s="118" t="str">
        <f>IF($P6="","",$P6)</f>
        <v/>
      </c>
      <c r="AI6" s="118" t="str">
        <f>IF($Q6="","","*")</f>
        <v/>
      </c>
      <c r="AJ6" s="118" t="str">
        <f>IF($R6="","",$R6)</f>
        <v/>
      </c>
      <c r="AL6" s="101"/>
      <c r="AM6" s="57"/>
      <c r="AN6" s="57"/>
      <c r="AO6" s="57"/>
      <c r="AP6" s="57"/>
      <c r="AQ6" s="106"/>
      <c r="AR6" s="134"/>
      <c r="AS6" s="58"/>
      <c r="AT6" s="58"/>
      <c r="AU6" s="58"/>
      <c r="AV6" s="58"/>
      <c r="AW6" s="58"/>
      <c r="AX6" s="58"/>
      <c r="AY6" s="57"/>
      <c r="AZ6" s="108"/>
      <c r="BA6" s="57"/>
      <c r="BB6" s="57"/>
    </row>
    <row r="7" spans="2:54" s="96" customFormat="1" ht="20.100000000000001" customHeight="1">
      <c r="B7" s="79"/>
      <c r="C7" s="80"/>
      <c r="D7" s="77"/>
      <c r="E7" s="79"/>
      <c r="F7" s="78"/>
      <c r="G7" s="77"/>
      <c r="H7" s="93"/>
      <c r="I7" s="57"/>
      <c r="J7" s="57"/>
      <c r="K7" s="98"/>
      <c r="L7" s="98"/>
      <c r="M7" s="98"/>
      <c r="N7" s="98"/>
      <c r="O7" s="60"/>
      <c r="P7" s="57"/>
      <c r="Q7" s="93"/>
      <c r="R7" s="57"/>
      <c r="T7" s="118" t="str">
        <f t="shared" ref="T7:T32" si="2">IF($E7="",IF($B7="","",$B7),$E7)</f>
        <v/>
      </c>
      <c r="U7" s="118" t="str">
        <f t="shared" ref="U7:U16" si="3">IF($F7="",IF($C7="","",$C7),$F7)</f>
        <v/>
      </c>
      <c r="V7" s="118" t="str">
        <f t="shared" ref="V7:V16" si="4">IF($G7="",IF($D7="","",$D7),$G7)</f>
        <v/>
      </c>
      <c r="W7" s="118" t="str">
        <f t="shared" si="0"/>
        <v/>
      </c>
      <c r="X7" s="118" t="str">
        <f t="shared" ref="X7:X16" si="5">IF($I7="","",$I7)</f>
        <v/>
      </c>
      <c r="Y7" s="118" t="str">
        <f t="shared" si="1"/>
        <v/>
      </c>
      <c r="Z7" s="119" t="str">
        <f t="shared" ref="Z7:Z16" si="6">IF($K7="","",$K7)</f>
        <v/>
      </c>
      <c r="AA7" s="119" t="str">
        <f t="shared" ref="AA7:AA16" si="7">IF($M7="","",$M7)</f>
        <v/>
      </c>
      <c r="AB7" s="119" t="str">
        <f t="shared" ref="AB7:AB16" si="8">IF($I7="賃金",IF($L7="",$M7,$L7),"")</f>
        <v/>
      </c>
      <c r="AC7" s="119" t="str">
        <f t="shared" ref="AC7:AC16" si="9">IF($I7="委託費",IF($L7="",$M7,$L7),"")</f>
        <v/>
      </c>
      <c r="AD7" s="118" t="str">
        <f t="shared" ref="AD7:AD16" si="10">IF($I7="","",(IF($I7="賃金","",(IF($I7="委託費","",(IF($I7="資機材費","",(IF($L7="",$M7,$L7)))))))))</f>
        <v/>
      </c>
      <c r="AE7" s="119" t="str">
        <f t="shared" ref="AE7:AE16" si="11">IF($I7="資機材費",IF($L7="",$M7,$L7),"")</f>
        <v/>
      </c>
      <c r="AF7" s="119"/>
      <c r="AG7" s="118" t="str">
        <f t="shared" ref="AG7:AG16" si="12">IF($O7="","",$O7)</f>
        <v/>
      </c>
      <c r="AH7" s="118" t="str">
        <f t="shared" ref="AH7:AH16" si="13">IF($P7="","",$P7)</f>
        <v/>
      </c>
      <c r="AI7" s="118" t="str">
        <f t="shared" ref="AI7:AI16" si="14">IF($Q7="","","*")</f>
        <v/>
      </c>
      <c r="AJ7" s="118" t="str">
        <f t="shared" ref="AJ7:AJ16" si="15">IF($R7="","",$R7)</f>
        <v/>
      </c>
      <c r="AL7" s="137"/>
      <c r="AM7" s="57"/>
      <c r="AN7" s="57"/>
      <c r="AO7" s="57"/>
      <c r="AP7" s="57"/>
      <c r="AQ7" s="106"/>
      <c r="AR7" s="134"/>
      <c r="AS7" s="58"/>
      <c r="AT7" s="58"/>
      <c r="AU7" s="58"/>
      <c r="AV7" s="58"/>
      <c r="AW7" s="58"/>
      <c r="AX7" s="58"/>
      <c r="AY7" s="57"/>
      <c r="AZ7" s="108"/>
      <c r="BA7" s="57"/>
      <c r="BB7" s="57"/>
    </row>
    <row r="8" spans="2:54" s="96" customFormat="1" ht="20.100000000000001" customHeight="1">
      <c r="B8" s="79"/>
      <c r="C8" s="80"/>
      <c r="D8" s="77"/>
      <c r="E8" s="79"/>
      <c r="F8" s="78"/>
      <c r="G8" s="77"/>
      <c r="H8" s="93"/>
      <c r="I8" s="57"/>
      <c r="J8" s="57"/>
      <c r="K8" s="98"/>
      <c r="L8" s="98"/>
      <c r="M8" s="98"/>
      <c r="N8" s="98"/>
      <c r="O8" s="60"/>
      <c r="P8" s="57"/>
      <c r="Q8" s="93"/>
      <c r="R8" s="57"/>
      <c r="T8" s="118" t="str">
        <f t="shared" si="2"/>
        <v/>
      </c>
      <c r="U8" s="118" t="str">
        <f t="shared" si="3"/>
        <v/>
      </c>
      <c r="V8" s="118" t="str">
        <f t="shared" si="4"/>
        <v/>
      </c>
      <c r="W8" s="118" t="str">
        <f t="shared" si="0"/>
        <v/>
      </c>
      <c r="X8" s="118" t="str">
        <f t="shared" si="5"/>
        <v/>
      </c>
      <c r="Y8" s="118" t="str">
        <f t="shared" si="1"/>
        <v/>
      </c>
      <c r="Z8" s="119" t="str">
        <f t="shared" si="6"/>
        <v/>
      </c>
      <c r="AA8" s="119" t="str">
        <f t="shared" si="7"/>
        <v/>
      </c>
      <c r="AB8" s="119" t="str">
        <f t="shared" si="8"/>
        <v/>
      </c>
      <c r="AC8" s="119" t="str">
        <f t="shared" si="9"/>
        <v/>
      </c>
      <c r="AD8" s="118" t="str">
        <f t="shared" si="10"/>
        <v/>
      </c>
      <c r="AE8" s="119" t="str">
        <f t="shared" si="11"/>
        <v/>
      </c>
      <c r="AF8" s="119"/>
      <c r="AG8" s="118" t="str">
        <f t="shared" si="12"/>
        <v/>
      </c>
      <c r="AH8" s="118" t="str">
        <f t="shared" si="13"/>
        <v/>
      </c>
      <c r="AI8" s="118" t="str">
        <f t="shared" si="14"/>
        <v/>
      </c>
      <c r="AJ8" s="118" t="str">
        <f t="shared" si="15"/>
        <v/>
      </c>
      <c r="AL8" s="137"/>
      <c r="AM8" s="57"/>
      <c r="AN8" s="57"/>
      <c r="AO8" s="57"/>
      <c r="AP8" s="57"/>
      <c r="AQ8" s="106"/>
      <c r="AR8" s="134"/>
      <c r="AS8" s="58"/>
      <c r="AT8" s="58"/>
      <c r="AU8" s="58"/>
      <c r="AV8" s="58"/>
      <c r="AW8" s="58"/>
      <c r="AX8" s="58"/>
      <c r="AY8" s="57"/>
      <c r="AZ8" s="108"/>
      <c r="BA8" s="57"/>
      <c r="BB8" s="57"/>
    </row>
    <row r="9" spans="2:54" s="96" customFormat="1" ht="20.100000000000001" customHeight="1">
      <c r="B9" s="79"/>
      <c r="C9" s="80"/>
      <c r="D9" s="77"/>
      <c r="E9" s="79"/>
      <c r="F9" s="78"/>
      <c r="G9" s="77"/>
      <c r="H9" s="93"/>
      <c r="I9" s="57"/>
      <c r="J9" s="57"/>
      <c r="K9" s="98"/>
      <c r="L9" s="98"/>
      <c r="M9" s="98"/>
      <c r="N9" s="98"/>
      <c r="O9" s="60"/>
      <c r="P9" s="57"/>
      <c r="Q9" s="93"/>
      <c r="R9" s="57"/>
      <c r="T9" s="118" t="str">
        <f t="shared" si="2"/>
        <v/>
      </c>
      <c r="U9" s="118" t="str">
        <f t="shared" si="3"/>
        <v/>
      </c>
      <c r="V9" s="118" t="str">
        <f t="shared" si="4"/>
        <v/>
      </c>
      <c r="W9" s="118" t="str">
        <f t="shared" si="0"/>
        <v/>
      </c>
      <c r="X9" s="118" t="str">
        <f t="shared" si="5"/>
        <v/>
      </c>
      <c r="Y9" s="118" t="str">
        <f t="shared" si="1"/>
        <v/>
      </c>
      <c r="Z9" s="119" t="str">
        <f t="shared" si="6"/>
        <v/>
      </c>
      <c r="AA9" s="119" t="str">
        <f t="shared" si="7"/>
        <v/>
      </c>
      <c r="AB9" s="119" t="str">
        <f t="shared" si="8"/>
        <v/>
      </c>
      <c r="AC9" s="119" t="str">
        <f t="shared" si="9"/>
        <v/>
      </c>
      <c r="AD9" s="118" t="str">
        <f t="shared" si="10"/>
        <v/>
      </c>
      <c r="AE9" s="119" t="str">
        <f t="shared" si="11"/>
        <v/>
      </c>
      <c r="AF9" s="119"/>
      <c r="AG9" s="118" t="str">
        <f t="shared" si="12"/>
        <v/>
      </c>
      <c r="AH9" s="118" t="str">
        <f t="shared" si="13"/>
        <v/>
      </c>
      <c r="AI9" s="118" t="str">
        <f t="shared" si="14"/>
        <v/>
      </c>
      <c r="AJ9" s="118" t="str">
        <f t="shared" si="15"/>
        <v/>
      </c>
      <c r="AL9" s="137"/>
      <c r="AM9" s="101"/>
      <c r="AN9" s="101"/>
      <c r="AO9" s="101"/>
      <c r="AP9" s="101"/>
      <c r="AQ9" s="107"/>
      <c r="AR9" s="134"/>
      <c r="AS9" s="58"/>
      <c r="AT9" s="58"/>
      <c r="AU9" s="58"/>
      <c r="AV9" s="58"/>
      <c r="AW9" s="58"/>
      <c r="AX9" s="58"/>
      <c r="AY9" s="101"/>
      <c r="AZ9" s="109"/>
      <c r="BA9" s="101"/>
      <c r="BB9" s="101"/>
    </row>
    <row r="10" spans="2:54" ht="20.100000000000001" customHeight="1">
      <c r="B10" s="79"/>
      <c r="C10" s="80"/>
      <c r="D10" s="77"/>
      <c r="E10" s="79"/>
      <c r="F10" s="78"/>
      <c r="G10" s="77"/>
      <c r="H10" s="93"/>
      <c r="I10" s="57"/>
      <c r="J10" s="57"/>
      <c r="K10" s="98"/>
      <c r="L10" s="98"/>
      <c r="M10" s="98"/>
      <c r="N10" s="98"/>
      <c r="O10" s="60"/>
      <c r="P10" s="57"/>
      <c r="Q10" s="93"/>
      <c r="R10" s="57"/>
      <c r="T10" s="118" t="str">
        <f t="shared" si="2"/>
        <v/>
      </c>
      <c r="U10" s="118" t="str">
        <f t="shared" si="3"/>
        <v/>
      </c>
      <c r="V10" s="118" t="str">
        <f t="shared" si="4"/>
        <v/>
      </c>
      <c r="W10" s="118" t="str">
        <f t="shared" si="0"/>
        <v/>
      </c>
      <c r="X10" s="118" t="str">
        <f t="shared" si="5"/>
        <v/>
      </c>
      <c r="Y10" s="118" t="str">
        <f t="shared" si="1"/>
        <v/>
      </c>
      <c r="Z10" s="119" t="str">
        <f t="shared" si="6"/>
        <v/>
      </c>
      <c r="AA10" s="119" t="str">
        <f t="shared" si="7"/>
        <v/>
      </c>
      <c r="AB10" s="119" t="str">
        <f t="shared" si="8"/>
        <v/>
      </c>
      <c r="AC10" s="119" t="str">
        <f t="shared" si="9"/>
        <v/>
      </c>
      <c r="AD10" s="118" t="str">
        <f t="shared" si="10"/>
        <v/>
      </c>
      <c r="AE10" s="119" t="str">
        <f t="shared" si="11"/>
        <v/>
      </c>
      <c r="AF10" s="119"/>
      <c r="AG10" s="118" t="str">
        <f t="shared" si="12"/>
        <v/>
      </c>
      <c r="AH10" s="118" t="str">
        <f t="shared" si="13"/>
        <v/>
      </c>
      <c r="AI10" s="118" t="str">
        <f t="shared" si="14"/>
        <v/>
      </c>
      <c r="AJ10" s="118" t="str">
        <f t="shared" si="15"/>
        <v/>
      </c>
      <c r="AL10" s="101"/>
      <c r="AM10" s="101"/>
      <c r="AN10" s="101"/>
      <c r="AO10" s="101"/>
      <c r="AP10" s="101"/>
      <c r="AQ10" s="107"/>
      <c r="AR10" s="134"/>
      <c r="AS10" s="58"/>
      <c r="AT10" s="58"/>
      <c r="AU10" s="58"/>
      <c r="AV10" s="58"/>
      <c r="AW10" s="58"/>
      <c r="AX10" s="58"/>
      <c r="AY10" s="101"/>
      <c r="AZ10" s="109"/>
      <c r="BA10" s="101"/>
      <c r="BB10" s="101"/>
    </row>
    <row r="11" spans="2:54" ht="20.100000000000001" customHeight="1">
      <c r="B11" s="79"/>
      <c r="C11" s="80"/>
      <c r="D11" s="77"/>
      <c r="E11" s="79"/>
      <c r="F11" s="78"/>
      <c r="G11" s="77"/>
      <c r="H11" s="93"/>
      <c r="I11" s="57"/>
      <c r="J11" s="57"/>
      <c r="K11" s="98"/>
      <c r="L11" s="98"/>
      <c r="M11" s="98"/>
      <c r="N11" s="98"/>
      <c r="O11" s="60"/>
      <c r="P11" s="57"/>
      <c r="Q11" s="93"/>
      <c r="R11" s="57"/>
      <c r="T11" s="118" t="str">
        <f t="shared" si="2"/>
        <v/>
      </c>
      <c r="U11" s="118" t="str">
        <f t="shared" si="3"/>
        <v/>
      </c>
      <c r="V11" s="118" t="str">
        <f t="shared" si="4"/>
        <v/>
      </c>
      <c r="W11" s="118" t="str">
        <f t="shared" si="0"/>
        <v/>
      </c>
      <c r="X11" s="118" t="str">
        <f t="shared" si="5"/>
        <v/>
      </c>
      <c r="Y11" s="118" t="str">
        <f t="shared" si="1"/>
        <v/>
      </c>
      <c r="Z11" s="119" t="str">
        <f t="shared" si="6"/>
        <v/>
      </c>
      <c r="AA11" s="119" t="str">
        <f t="shared" si="7"/>
        <v/>
      </c>
      <c r="AB11" s="119" t="str">
        <f t="shared" si="8"/>
        <v/>
      </c>
      <c r="AC11" s="119" t="str">
        <f t="shared" si="9"/>
        <v/>
      </c>
      <c r="AD11" s="118" t="str">
        <f t="shared" si="10"/>
        <v/>
      </c>
      <c r="AE11" s="119" t="str">
        <f t="shared" si="11"/>
        <v/>
      </c>
      <c r="AF11" s="119"/>
      <c r="AG11" s="118" t="str">
        <f t="shared" si="12"/>
        <v/>
      </c>
      <c r="AH11" s="118" t="str">
        <f t="shared" si="13"/>
        <v/>
      </c>
      <c r="AI11" s="118" t="str">
        <f t="shared" si="14"/>
        <v/>
      </c>
      <c r="AJ11" s="118" t="str">
        <f t="shared" si="15"/>
        <v/>
      </c>
      <c r="AL11" s="101"/>
      <c r="AM11" s="101"/>
      <c r="AN11" s="101"/>
      <c r="AO11" s="101"/>
      <c r="AP11" s="101"/>
      <c r="AQ11" s="107"/>
      <c r="AR11" s="134"/>
      <c r="AS11" s="58"/>
      <c r="AT11" s="58"/>
      <c r="AU11" s="58"/>
      <c r="AV11" s="58"/>
      <c r="AW11" s="58"/>
      <c r="AX11" s="58"/>
      <c r="AY11" s="101"/>
      <c r="AZ11" s="109"/>
      <c r="BA11" s="101"/>
      <c r="BB11" s="101"/>
    </row>
    <row r="12" spans="2:54" ht="20.100000000000001" customHeight="1">
      <c r="B12" s="79"/>
      <c r="C12" s="80"/>
      <c r="D12" s="77"/>
      <c r="E12" s="79"/>
      <c r="F12" s="78"/>
      <c r="G12" s="77"/>
      <c r="H12" s="93"/>
      <c r="I12" s="57"/>
      <c r="J12" s="57"/>
      <c r="K12" s="98"/>
      <c r="L12" s="98"/>
      <c r="M12" s="98"/>
      <c r="N12" s="98"/>
      <c r="O12" s="60"/>
      <c r="P12" s="57"/>
      <c r="Q12" s="93"/>
      <c r="R12" s="57"/>
      <c r="T12" s="118" t="str">
        <f t="shared" si="2"/>
        <v/>
      </c>
      <c r="U12" s="118" t="str">
        <f t="shared" si="3"/>
        <v/>
      </c>
      <c r="V12" s="118" t="str">
        <f t="shared" si="4"/>
        <v/>
      </c>
      <c r="W12" s="118" t="str">
        <f t="shared" si="0"/>
        <v/>
      </c>
      <c r="X12" s="118" t="str">
        <f t="shared" si="5"/>
        <v/>
      </c>
      <c r="Y12" s="118" t="str">
        <f t="shared" si="1"/>
        <v/>
      </c>
      <c r="Z12" s="119" t="str">
        <f t="shared" si="6"/>
        <v/>
      </c>
      <c r="AA12" s="119" t="str">
        <f t="shared" si="7"/>
        <v/>
      </c>
      <c r="AB12" s="119" t="str">
        <f t="shared" si="8"/>
        <v/>
      </c>
      <c r="AC12" s="119" t="str">
        <f t="shared" si="9"/>
        <v/>
      </c>
      <c r="AD12" s="118" t="str">
        <f t="shared" si="10"/>
        <v/>
      </c>
      <c r="AE12" s="119" t="str">
        <f t="shared" si="11"/>
        <v/>
      </c>
      <c r="AF12" s="119"/>
      <c r="AG12" s="118" t="str">
        <f t="shared" si="12"/>
        <v/>
      </c>
      <c r="AH12" s="118" t="str">
        <f t="shared" si="13"/>
        <v/>
      </c>
      <c r="AI12" s="118" t="str">
        <f t="shared" si="14"/>
        <v/>
      </c>
      <c r="AJ12" s="118" t="str">
        <f t="shared" si="15"/>
        <v/>
      </c>
      <c r="AL12" s="101"/>
      <c r="AM12" s="101"/>
      <c r="AN12" s="101"/>
      <c r="AO12" s="101"/>
      <c r="AP12" s="101"/>
      <c r="AQ12" s="107"/>
      <c r="AR12" s="134"/>
      <c r="AS12" s="58"/>
      <c r="AT12" s="58"/>
      <c r="AU12" s="58"/>
      <c r="AV12" s="58"/>
      <c r="AW12" s="58"/>
      <c r="AX12" s="58"/>
      <c r="AY12" s="101"/>
      <c r="AZ12" s="109"/>
      <c r="BA12" s="101"/>
      <c r="BB12" s="101"/>
    </row>
    <row r="13" spans="2:54" ht="20.100000000000001" customHeight="1">
      <c r="B13" s="79"/>
      <c r="C13" s="80"/>
      <c r="D13" s="77"/>
      <c r="E13" s="79"/>
      <c r="F13" s="78"/>
      <c r="G13" s="77"/>
      <c r="H13" s="93"/>
      <c r="I13" s="57"/>
      <c r="J13" s="57"/>
      <c r="K13" s="98"/>
      <c r="L13" s="98"/>
      <c r="M13" s="98"/>
      <c r="N13" s="98"/>
      <c r="O13" s="60"/>
      <c r="P13" s="57"/>
      <c r="Q13" s="93"/>
      <c r="R13" s="57"/>
      <c r="T13" s="118" t="str">
        <f t="shared" si="2"/>
        <v/>
      </c>
      <c r="U13" s="118" t="str">
        <f t="shared" si="3"/>
        <v/>
      </c>
      <c r="V13" s="118" t="str">
        <f t="shared" si="4"/>
        <v/>
      </c>
      <c r="W13" s="118" t="str">
        <f t="shared" si="0"/>
        <v/>
      </c>
      <c r="X13" s="118" t="str">
        <f t="shared" si="5"/>
        <v/>
      </c>
      <c r="Y13" s="118" t="str">
        <f t="shared" si="1"/>
        <v/>
      </c>
      <c r="Z13" s="119" t="str">
        <f t="shared" si="6"/>
        <v/>
      </c>
      <c r="AA13" s="119" t="str">
        <f t="shared" si="7"/>
        <v/>
      </c>
      <c r="AB13" s="119" t="str">
        <f t="shared" si="8"/>
        <v/>
      </c>
      <c r="AC13" s="119" t="str">
        <f t="shared" si="9"/>
        <v/>
      </c>
      <c r="AD13" s="118" t="str">
        <f t="shared" si="10"/>
        <v/>
      </c>
      <c r="AE13" s="119" t="str">
        <f t="shared" si="11"/>
        <v/>
      </c>
      <c r="AF13" s="119"/>
      <c r="AG13" s="118" t="str">
        <f t="shared" si="12"/>
        <v/>
      </c>
      <c r="AH13" s="118" t="str">
        <f t="shared" si="13"/>
        <v/>
      </c>
      <c r="AI13" s="118" t="str">
        <f t="shared" si="14"/>
        <v/>
      </c>
      <c r="AJ13" s="118" t="str">
        <f t="shared" si="15"/>
        <v/>
      </c>
      <c r="AL13" s="101"/>
      <c r="AM13" s="101"/>
      <c r="AN13" s="101"/>
      <c r="AO13" s="101"/>
      <c r="AP13" s="101"/>
      <c r="AQ13" s="107"/>
      <c r="AR13" s="134"/>
      <c r="AS13" s="58"/>
      <c r="AT13" s="58"/>
      <c r="AU13" s="58"/>
      <c r="AV13" s="58"/>
      <c r="AW13" s="58"/>
      <c r="AX13" s="58"/>
      <c r="AY13" s="101"/>
      <c r="AZ13" s="109"/>
      <c r="BA13" s="101"/>
      <c r="BB13" s="101"/>
    </row>
    <row r="14" spans="2:54" ht="20.100000000000001" customHeight="1">
      <c r="B14" s="79"/>
      <c r="C14" s="80"/>
      <c r="D14" s="77"/>
      <c r="E14" s="79"/>
      <c r="F14" s="78"/>
      <c r="G14" s="77"/>
      <c r="H14" s="93"/>
      <c r="I14" s="57"/>
      <c r="J14" s="57"/>
      <c r="K14" s="98"/>
      <c r="L14" s="98"/>
      <c r="M14" s="98"/>
      <c r="N14" s="98"/>
      <c r="O14" s="60"/>
      <c r="P14" s="57"/>
      <c r="Q14" s="93"/>
      <c r="R14" s="57"/>
      <c r="T14" s="118" t="str">
        <f t="shared" si="2"/>
        <v/>
      </c>
      <c r="U14" s="118" t="str">
        <f t="shared" si="3"/>
        <v/>
      </c>
      <c r="V14" s="118" t="str">
        <f t="shared" si="4"/>
        <v/>
      </c>
      <c r="W14" s="118" t="str">
        <f t="shared" si="0"/>
        <v/>
      </c>
      <c r="X14" s="118" t="str">
        <f t="shared" si="5"/>
        <v/>
      </c>
      <c r="Y14" s="118" t="str">
        <f t="shared" si="1"/>
        <v/>
      </c>
      <c r="Z14" s="119" t="str">
        <f t="shared" si="6"/>
        <v/>
      </c>
      <c r="AA14" s="119" t="str">
        <f t="shared" si="7"/>
        <v/>
      </c>
      <c r="AB14" s="119" t="str">
        <f t="shared" si="8"/>
        <v/>
      </c>
      <c r="AC14" s="119" t="str">
        <f t="shared" si="9"/>
        <v/>
      </c>
      <c r="AD14" s="118" t="str">
        <f t="shared" si="10"/>
        <v/>
      </c>
      <c r="AE14" s="119" t="str">
        <f t="shared" si="11"/>
        <v/>
      </c>
      <c r="AF14" s="119"/>
      <c r="AG14" s="118" t="str">
        <f t="shared" si="12"/>
        <v/>
      </c>
      <c r="AH14" s="118" t="str">
        <f t="shared" si="13"/>
        <v/>
      </c>
      <c r="AI14" s="118" t="str">
        <f t="shared" si="14"/>
        <v/>
      </c>
      <c r="AJ14" s="118" t="str">
        <f t="shared" si="15"/>
        <v/>
      </c>
      <c r="AL14" s="101"/>
      <c r="AM14" s="101"/>
      <c r="AN14" s="101"/>
      <c r="AO14" s="101"/>
      <c r="AP14" s="101"/>
      <c r="AQ14" s="107"/>
      <c r="AR14" s="134"/>
      <c r="AS14" s="58"/>
      <c r="AT14" s="58"/>
      <c r="AU14" s="58"/>
      <c r="AV14" s="58"/>
      <c r="AW14" s="58"/>
      <c r="AX14" s="58"/>
      <c r="AY14" s="101"/>
      <c r="AZ14" s="109"/>
      <c r="BA14" s="101"/>
      <c r="BB14" s="101"/>
    </row>
    <row r="15" spans="2:54" ht="20.100000000000001" customHeight="1">
      <c r="B15" s="79"/>
      <c r="C15" s="80"/>
      <c r="D15" s="77"/>
      <c r="E15" s="79"/>
      <c r="F15" s="78"/>
      <c r="G15" s="77"/>
      <c r="H15" s="93"/>
      <c r="I15" s="57"/>
      <c r="J15" s="57"/>
      <c r="K15" s="98"/>
      <c r="L15" s="98"/>
      <c r="M15" s="98"/>
      <c r="N15" s="98"/>
      <c r="O15" s="60"/>
      <c r="P15" s="57"/>
      <c r="Q15" s="93"/>
      <c r="R15" s="57"/>
      <c r="T15" s="118" t="str">
        <f t="shared" si="2"/>
        <v/>
      </c>
      <c r="U15" s="118" t="str">
        <f t="shared" si="3"/>
        <v/>
      </c>
      <c r="V15" s="118" t="str">
        <f t="shared" si="4"/>
        <v/>
      </c>
      <c r="W15" s="118" t="str">
        <f t="shared" si="0"/>
        <v/>
      </c>
      <c r="X15" s="118" t="str">
        <f t="shared" si="5"/>
        <v/>
      </c>
      <c r="Y15" s="118" t="str">
        <f t="shared" si="1"/>
        <v/>
      </c>
      <c r="Z15" s="119" t="str">
        <f t="shared" si="6"/>
        <v/>
      </c>
      <c r="AA15" s="119" t="str">
        <f t="shared" si="7"/>
        <v/>
      </c>
      <c r="AB15" s="119" t="str">
        <f t="shared" si="8"/>
        <v/>
      </c>
      <c r="AC15" s="119" t="str">
        <f t="shared" si="9"/>
        <v/>
      </c>
      <c r="AD15" s="118" t="str">
        <f t="shared" si="10"/>
        <v/>
      </c>
      <c r="AE15" s="119" t="str">
        <f t="shared" si="11"/>
        <v/>
      </c>
      <c r="AF15" s="119"/>
      <c r="AG15" s="118" t="str">
        <f t="shared" si="12"/>
        <v/>
      </c>
      <c r="AH15" s="118" t="str">
        <f t="shared" si="13"/>
        <v/>
      </c>
      <c r="AI15" s="118" t="str">
        <f t="shared" si="14"/>
        <v/>
      </c>
      <c r="AJ15" s="118" t="str">
        <f t="shared" si="15"/>
        <v/>
      </c>
      <c r="AL15" s="101"/>
      <c r="AM15" s="101"/>
      <c r="AN15" s="101"/>
      <c r="AO15" s="101"/>
      <c r="AP15" s="101"/>
      <c r="AQ15" s="107"/>
      <c r="AR15" s="134"/>
      <c r="AS15" s="58"/>
      <c r="AT15" s="58"/>
      <c r="AU15" s="58"/>
      <c r="AV15" s="58"/>
      <c r="AW15" s="58"/>
      <c r="AX15" s="58"/>
      <c r="AY15" s="101"/>
      <c r="AZ15" s="109"/>
      <c r="BA15" s="101"/>
      <c r="BB15" s="101"/>
    </row>
    <row r="16" spans="2:54" ht="20.100000000000001" customHeight="1">
      <c r="B16" s="79"/>
      <c r="C16" s="80"/>
      <c r="D16" s="77"/>
      <c r="E16" s="79"/>
      <c r="F16" s="78"/>
      <c r="G16" s="77"/>
      <c r="H16" s="93"/>
      <c r="I16" s="57"/>
      <c r="J16" s="57"/>
      <c r="K16" s="98"/>
      <c r="L16" s="98"/>
      <c r="M16" s="98"/>
      <c r="N16" s="98"/>
      <c r="O16" s="60"/>
      <c r="P16" s="57"/>
      <c r="Q16" s="93"/>
      <c r="R16" s="57"/>
      <c r="T16" s="118" t="str">
        <f t="shared" si="2"/>
        <v/>
      </c>
      <c r="U16" s="118" t="str">
        <f t="shared" si="3"/>
        <v/>
      </c>
      <c r="V16" s="118" t="str">
        <f t="shared" si="4"/>
        <v/>
      </c>
      <c r="W16" s="118" t="str">
        <f t="shared" si="0"/>
        <v/>
      </c>
      <c r="X16" s="118" t="str">
        <f t="shared" si="5"/>
        <v/>
      </c>
      <c r="Y16" s="118" t="str">
        <f t="shared" si="1"/>
        <v/>
      </c>
      <c r="Z16" s="119" t="str">
        <f t="shared" si="6"/>
        <v/>
      </c>
      <c r="AA16" s="119" t="str">
        <f t="shared" si="7"/>
        <v/>
      </c>
      <c r="AB16" s="119" t="str">
        <f t="shared" si="8"/>
        <v/>
      </c>
      <c r="AC16" s="119" t="str">
        <f t="shared" si="9"/>
        <v/>
      </c>
      <c r="AD16" s="118" t="str">
        <f t="shared" si="10"/>
        <v/>
      </c>
      <c r="AE16" s="119" t="str">
        <f t="shared" si="11"/>
        <v/>
      </c>
      <c r="AF16" s="119"/>
      <c r="AG16" s="118" t="str">
        <f t="shared" si="12"/>
        <v/>
      </c>
      <c r="AH16" s="118" t="str">
        <f t="shared" si="13"/>
        <v/>
      </c>
      <c r="AI16" s="118" t="str">
        <f t="shared" si="14"/>
        <v/>
      </c>
      <c r="AJ16" s="118" t="str">
        <f t="shared" si="15"/>
        <v/>
      </c>
      <c r="AL16" s="101"/>
      <c r="AM16" s="101"/>
      <c r="AN16" s="101"/>
      <c r="AO16" s="101"/>
      <c r="AP16" s="101"/>
      <c r="AQ16" s="107"/>
      <c r="AR16" s="134"/>
      <c r="AS16" s="58"/>
      <c r="AT16" s="58"/>
      <c r="AU16" s="58"/>
      <c r="AV16" s="58"/>
      <c r="AW16" s="58"/>
      <c r="AX16" s="58"/>
      <c r="AY16" s="101"/>
      <c r="AZ16" s="109"/>
      <c r="BA16" s="101"/>
      <c r="BB16" s="101"/>
    </row>
    <row r="17" spans="2:54" ht="20.100000000000001" customHeight="1">
      <c r="B17" s="79"/>
      <c r="C17" s="80"/>
      <c r="D17" s="77"/>
      <c r="E17" s="79"/>
      <c r="F17" s="78"/>
      <c r="G17" s="77"/>
      <c r="H17" s="93"/>
      <c r="I17" s="57"/>
      <c r="J17" s="57"/>
      <c r="K17" s="98"/>
      <c r="L17" s="98"/>
      <c r="M17" s="98"/>
      <c r="N17" s="98"/>
      <c r="O17" s="60"/>
      <c r="P17" s="123"/>
      <c r="Q17" s="93"/>
      <c r="R17" s="57"/>
      <c r="T17" s="118" t="str">
        <f t="shared" si="2"/>
        <v/>
      </c>
      <c r="U17" s="118" t="str">
        <f t="shared" ref="U17:U32" si="16">IF($F17="",IF($C17="","",$C17),$F17)</f>
        <v/>
      </c>
      <c r="V17" s="118" t="str">
        <f t="shared" ref="V17:V32" si="17">IF($G17="",IF($D17="","",$D17),$G17)</f>
        <v/>
      </c>
      <c r="W17" s="118" t="str">
        <f t="shared" si="0"/>
        <v/>
      </c>
      <c r="X17" s="118" t="str">
        <f t="shared" ref="X17:X32" si="18">IF($I17="","",$I17)</f>
        <v/>
      </c>
      <c r="Y17" s="118" t="str">
        <f t="shared" si="1"/>
        <v/>
      </c>
      <c r="Z17" s="119" t="str">
        <f t="shared" ref="Z17:Z32" si="19">IF($K17="","",$K17)</f>
        <v/>
      </c>
      <c r="AA17" s="119" t="str">
        <f t="shared" ref="AA17:AA32" si="20">IF($M17="","",$M17)</f>
        <v/>
      </c>
      <c r="AB17" s="119" t="str">
        <f t="shared" ref="AB17:AB32" si="21">IF($I17="賃金",IF($L17="",$M17,$L17),"")</f>
        <v/>
      </c>
      <c r="AC17" s="119" t="str">
        <f t="shared" ref="AC17:AC32" si="22">IF($I17="委託費",IF($L17="",$M17,$L17),"")</f>
        <v/>
      </c>
      <c r="AD17" s="118" t="str">
        <f t="shared" ref="AD17:AD32" si="23">IF($I17="","",(IF($I17="賃金","",(IF($I17="委託費","",(IF($I17="資機材費","",(IF($L17="",$M17,$L17)))))))))</f>
        <v/>
      </c>
      <c r="AE17" s="119" t="str">
        <f t="shared" ref="AE17:AE32" si="24">IF($I17="資機材費",IF($L17="",$M17,$L17),"")</f>
        <v/>
      </c>
      <c r="AF17" s="119"/>
      <c r="AG17" s="118" t="str">
        <f t="shared" ref="AG17:AG32" si="25">IF($O17="","",$O17)</f>
        <v/>
      </c>
      <c r="AH17" s="118" t="str">
        <f t="shared" ref="AH17:AH32" si="26">IF($P17="","",$P17)</f>
        <v/>
      </c>
      <c r="AI17" s="118" t="str">
        <f t="shared" ref="AI17:AI32" si="27">IF($Q17="","","*")</f>
        <v/>
      </c>
      <c r="AJ17" s="118" t="str">
        <f t="shared" ref="AJ17:AJ32" si="28">IF($R17="","",$R17)</f>
        <v/>
      </c>
      <c r="AL17" s="101"/>
      <c r="AM17" s="101"/>
      <c r="AN17" s="101"/>
      <c r="AO17" s="101"/>
      <c r="AP17" s="101"/>
      <c r="AQ17" s="107"/>
      <c r="AR17" s="134"/>
      <c r="AS17" s="58"/>
      <c r="AT17" s="58"/>
      <c r="AU17" s="58"/>
      <c r="AV17" s="58"/>
      <c r="AW17" s="58"/>
      <c r="AX17" s="58"/>
      <c r="AY17" s="101"/>
      <c r="AZ17" s="109"/>
      <c r="BA17" s="101"/>
      <c r="BB17" s="101"/>
    </row>
    <row r="18" spans="2:54" ht="20.100000000000001" customHeight="1">
      <c r="B18" s="79"/>
      <c r="C18" s="80"/>
      <c r="D18" s="77"/>
      <c r="E18" s="79"/>
      <c r="F18" s="78"/>
      <c r="G18" s="77"/>
      <c r="H18" s="93"/>
      <c r="I18" s="57"/>
      <c r="J18" s="57"/>
      <c r="K18" s="98"/>
      <c r="L18" s="98"/>
      <c r="M18" s="98"/>
      <c r="N18" s="98"/>
      <c r="O18" s="60"/>
      <c r="P18" s="57"/>
      <c r="Q18" s="93"/>
      <c r="R18" s="57"/>
      <c r="T18" s="118" t="str">
        <f t="shared" si="2"/>
        <v/>
      </c>
      <c r="U18" s="118" t="str">
        <f t="shared" si="16"/>
        <v/>
      </c>
      <c r="V18" s="118" t="str">
        <f t="shared" si="17"/>
        <v/>
      </c>
      <c r="W18" s="118" t="str">
        <f t="shared" ref="W18:W32" si="29">IF($H18="","",$H18)</f>
        <v/>
      </c>
      <c r="X18" s="118" t="str">
        <f t="shared" si="18"/>
        <v/>
      </c>
      <c r="Y18" s="118" t="str">
        <f t="shared" ref="Y18:Y32" si="30">IF($J18="","",$J18)</f>
        <v/>
      </c>
      <c r="Z18" s="119" t="str">
        <f t="shared" si="19"/>
        <v/>
      </c>
      <c r="AA18" s="119" t="str">
        <f t="shared" si="20"/>
        <v/>
      </c>
      <c r="AB18" s="119" t="str">
        <f t="shared" si="21"/>
        <v/>
      </c>
      <c r="AC18" s="119" t="str">
        <f t="shared" si="22"/>
        <v/>
      </c>
      <c r="AD18" s="118" t="str">
        <f t="shared" si="23"/>
        <v/>
      </c>
      <c r="AE18" s="119" t="str">
        <f t="shared" si="24"/>
        <v/>
      </c>
      <c r="AF18" s="119"/>
      <c r="AG18" s="118" t="str">
        <f t="shared" si="25"/>
        <v/>
      </c>
      <c r="AH18" s="118" t="str">
        <f t="shared" si="26"/>
        <v/>
      </c>
      <c r="AI18" s="118" t="str">
        <f t="shared" si="27"/>
        <v/>
      </c>
      <c r="AJ18" s="118" t="str">
        <f t="shared" si="28"/>
        <v/>
      </c>
      <c r="AL18" s="101"/>
      <c r="AM18" s="101"/>
      <c r="AN18" s="110"/>
      <c r="AO18" s="101"/>
      <c r="AP18" s="101"/>
      <c r="AQ18" s="101"/>
      <c r="AR18" s="134"/>
      <c r="AS18" s="58"/>
      <c r="AT18" s="58"/>
      <c r="AU18" s="58"/>
      <c r="AV18" s="58"/>
      <c r="AW18" s="58"/>
      <c r="AX18" s="57"/>
      <c r="AY18" s="101"/>
      <c r="AZ18" s="101"/>
      <c r="BA18" s="101"/>
      <c r="BB18" s="101"/>
    </row>
    <row r="19" spans="2:54" ht="20.100000000000001" customHeight="1">
      <c r="B19" s="79"/>
      <c r="C19" s="80"/>
      <c r="D19" s="77"/>
      <c r="E19" s="79"/>
      <c r="F19" s="78"/>
      <c r="G19" s="77"/>
      <c r="H19" s="93"/>
      <c r="I19" s="57"/>
      <c r="J19" s="57"/>
      <c r="K19" s="98"/>
      <c r="L19" s="98"/>
      <c r="M19" s="98"/>
      <c r="N19" s="98"/>
      <c r="O19" s="60"/>
      <c r="P19" s="57"/>
      <c r="Q19" s="93"/>
      <c r="R19" s="57"/>
      <c r="T19" s="118" t="str">
        <f t="shared" si="2"/>
        <v/>
      </c>
      <c r="U19" s="118" t="str">
        <f t="shared" si="16"/>
        <v/>
      </c>
      <c r="V19" s="118" t="str">
        <f t="shared" si="17"/>
        <v/>
      </c>
      <c r="W19" s="118" t="str">
        <f t="shared" si="29"/>
        <v/>
      </c>
      <c r="X19" s="118" t="str">
        <f t="shared" si="18"/>
        <v/>
      </c>
      <c r="Y19" s="118" t="str">
        <f t="shared" si="30"/>
        <v/>
      </c>
      <c r="Z19" s="119" t="str">
        <f t="shared" si="19"/>
        <v/>
      </c>
      <c r="AA19" s="119" t="str">
        <f t="shared" si="20"/>
        <v/>
      </c>
      <c r="AB19" s="119" t="str">
        <f t="shared" si="21"/>
        <v/>
      </c>
      <c r="AC19" s="119" t="str">
        <f t="shared" si="22"/>
        <v/>
      </c>
      <c r="AD19" s="118" t="str">
        <f t="shared" si="23"/>
        <v/>
      </c>
      <c r="AE19" s="119" t="str">
        <f t="shared" si="24"/>
        <v/>
      </c>
      <c r="AF19" s="119"/>
      <c r="AG19" s="118" t="str">
        <f t="shared" si="25"/>
        <v/>
      </c>
      <c r="AH19" s="118" t="str">
        <f t="shared" si="26"/>
        <v/>
      </c>
      <c r="AI19" s="118" t="str">
        <f t="shared" si="27"/>
        <v/>
      </c>
      <c r="AJ19" s="118" t="str">
        <f t="shared" si="28"/>
        <v/>
      </c>
      <c r="AL19" s="166" t="s">
        <v>240</v>
      </c>
      <c r="AM19" s="167"/>
      <c r="AN19" s="167"/>
      <c r="AO19" s="167"/>
      <c r="AP19" s="167"/>
      <c r="AQ19" s="168"/>
      <c r="AR19" s="135">
        <f>SUM(AR6:AR18)</f>
        <v>0</v>
      </c>
      <c r="AS19" s="120">
        <f t="shared" ref="AS19:AW19" si="31">SUM(AS6:AS18)</f>
        <v>0</v>
      </c>
      <c r="AT19" s="120">
        <f t="shared" si="31"/>
        <v>0</v>
      </c>
      <c r="AU19" s="120">
        <f t="shared" si="31"/>
        <v>0</v>
      </c>
      <c r="AV19" s="120">
        <f t="shared" si="31"/>
        <v>0</v>
      </c>
      <c r="AW19" s="120">
        <f t="shared" si="31"/>
        <v>0</v>
      </c>
      <c r="AX19" s="121"/>
      <c r="AY19" s="118"/>
      <c r="AZ19" s="118" t="str">
        <f>AH19</f>
        <v/>
      </c>
      <c r="BA19" s="118"/>
      <c r="BB19" s="122" t="str">
        <f>AJ19</f>
        <v/>
      </c>
    </row>
    <row r="20" spans="2:54" ht="20.100000000000001" customHeight="1">
      <c r="B20" s="79"/>
      <c r="C20" s="80"/>
      <c r="D20" s="77"/>
      <c r="E20" s="79"/>
      <c r="F20" s="78"/>
      <c r="G20" s="77"/>
      <c r="H20" s="93"/>
      <c r="I20" s="57"/>
      <c r="J20" s="57"/>
      <c r="K20" s="98"/>
      <c r="L20" s="98"/>
      <c r="M20" s="98"/>
      <c r="N20" s="98"/>
      <c r="O20" s="60"/>
      <c r="P20" s="57"/>
      <c r="Q20" s="93"/>
      <c r="R20" s="57"/>
      <c r="T20" s="118" t="str">
        <f t="shared" si="2"/>
        <v/>
      </c>
      <c r="U20" s="118" t="str">
        <f t="shared" si="16"/>
        <v/>
      </c>
      <c r="V20" s="118" t="str">
        <f t="shared" si="17"/>
        <v/>
      </c>
      <c r="W20" s="118" t="str">
        <f t="shared" si="29"/>
        <v/>
      </c>
      <c r="X20" s="118" t="str">
        <f t="shared" si="18"/>
        <v/>
      </c>
      <c r="Y20" s="118" t="str">
        <f t="shared" si="30"/>
        <v/>
      </c>
      <c r="Z20" s="119" t="str">
        <f t="shared" si="19"/>
        <v/>
      </c>
      <c r="AA20" s="119" t="str">
        <f t="shared" si="20"/>
        <v/>
      </c>
      <c r="AB20" s="119" t="str">
        <f t="shared" si="21"/>
        <v/>
      </c>
      <c r="AC20" s="119" t="str">
        <f t="shared" si="22"/>
        <v/>
      </c>
      <c r="AD20" s="118" t="str">
        <f t="shared" si="23"/>
        <v/>
      </c>
      <c r="AE20" s="119" t="str">
        <f t="shared" si="24"/>
        <v/>
      </c>
      <c r="AF20" s="119"/>
      <c r="AG20" s="118" t="str">
        <f t="shared" si="25"/>
        <v/>
      </c>
      <c r="AH20" s="118" t="str">
        <f t="shared" si="26"/>
        <v/>
      </c>
      <c r="AI20" s="118" t="str">
        <f t="shared" si="27"/>
        <v/>
      </c>
      <c r="AJ20" s="118" t="str">
        <f t="shared" si="28"/>
        <v/>
      </c>
      <c r="AL20" s="178" t="s">
        <v>241</v>
      </c>
      <c r="AM20" s="179"/>
      <c r="AN20" s="179"/>
      <c r="AO20" s="179"/>
      <c r="AP20" s="179"/>
      <c r="AQ20" s="180"/>
      <c r="AR20" s="136">
        <f>AR19</f>
        <v>0</v>
      </c>
      <c r="AS20" s="58" t="str">
        <f>AE20</f>
        <v/>
      </c>
      <c r="AT20" s="181">
        <f>SUM(AT19:AW19)</f>
        <v>0</v>
      </c>
      <c r="AU20" s="182"/>
      <c r="AV20" s="182"/>
      <c r="AW20" s="183"/>
      <c r="AX20" s="58"/>
      <c r="AY20" s="57"/>
      <c r="AZ20" s="57" t="str">
        <f>AH20</f>
        <v/>
      </c>
      <c r="BA20" s="57"/>
      <c r="BB20" s="106" t="str">
        <f>AJ20</f>
        <v/>
      </c>
    </row>
    <row r="21" spans="2:54" ht="20.100000000000001" customHeight="1">
      <c r="B21" s="79"/>
      <c r="C21" s="80"/>
      <c r="D21" s="77"/>
      <c r="E21" s="79"/>
      <c r="F21" s="78"/>
      <c r="G21" s="77"/>
      <c r="H21" s="93"/>
      <c r="I21" s="57"/>
      <c r="J21" s="57"/>
      <c r="K21" s="98"/>
      <c r="L21" s="98"/>
      <c r="M21" s="98"/>
      <c r="N21" s="98"/>
      <c r="O21" s="60"/>
      <c r="P21" s="57"/>
      <c r="Q21" s="93"/>
      <c r="R21" s="57"/>
      <c r="T21" s="118" t="str">
        <f t="shared" si="2"/>
        <v/>
      </c>
      <c r="U21" s="118" t="str">
        <f t="shared" si="16"/>
        <v/>
      </c>
      <c r="V21" s="118" t="str">
        <f t="shared" si="17"/>
        <v/>
      </c>
      <c r="W21" s="118" t="str">
        <f t="shared" si="29"/>
        <v/>
      </c>
      <c r="X21" s="118" t="str">
        <f t="shared" si="18"/>
        <v/>
      </c>
      <c r="Y21" s="118" t="str">
        <f t="shared" si="30"/>
        <v/>
      </c>
      <c r="Z21" s="119" t="str">
        <f t="shared" si="19"/>
        <v/>
      </c>
      <c r="AA21" s="119" t="str">
        <f t="shared" si="20"/>
        <v/>
      </c>
      <c r="AB21" s="119" t="str">
        <f t="shared" si="21"/>
        <v/>
      </c>
      <c r="AC21" s="119" t="str">
        <f t="shared" si="22"/>
        <v/>
      </c>
      <c r="AD21" s="118" t="str">
        <f t="shared" si="23"/>
        <v/>
      </c>
      <c r="AE21" s="119" t="str">
        <f t="shared" si="24"/>
        <v/>
      </c>
      <c r="AF21" s="119"/>
      <c r="AG21" s="118" t="str">
        <f t="shared" si="25"/>
        <v/>
      </c>
      <c r="AH21" s="118" t="str">
        <f t="shared" si="26"/>
        <v/>
      </c>
      <c r="AI21" s="118" t="str">
        <f t="shared" si="27"/>
        <v/>
      </c>
      <c r="AJ21" s="118" t="str">
        <f t="shared" si="28"/>
        <v/>
      </c>
      <c r="AL21" s="178" t="s">
        <v>242</v>
      </c>
      <c r="AM21" s="179"/>
      <c r="AN21" s="179"/>
      <c r="AO21" s="179"/>
      <c r="AP21" s="179"/>
      <c r="AQ21" s="180"/>
      <c r="AR21" s="134" t="str">
        <f>AC21</f>
        <v/>
      </c>
      <c r="AS21" s="58" t="str">
        <f>AE21</f>
        <v/>
      </c>
      <c r="AT21" s="184">
        <f>SUMPRODUCT(($BA$6:$BA$18="*")*1,$AW$6:$AW$18)+SUMPRODUCT(($BA$6:$BA$18="*")*1,$AU$6:$AU$18)+SUMPRODUCT(($BA$6:$BA$18="*")*1,$AT$6:$AT$18)+SUMPRODUCT(($BA$6:$BA$18="*")*1,$AV$6:$AV$18)</f>
        <v>0</v>
      </c>
      <c r="AU21" s="185"/>
      <c r="AV21" s="185"/>
      <c r="AW21" s="186"/>
      <c r="AX21" s="58"/>
      <c r="AY21" s="57"/>
      <c r="AZ21" s="57" t="str">
        <f>AH21</f>
        <v/>
      </c>
      <c r="BA21" s="57"/>
      <c r="BB21" s="106" t="str">
        <f>AJ21</f>
        <v/>
      </c>
    </row>
    <row r="22" spans="2:54" ht="20.100000000000001" customHeight="1">
      <c r="B22" s="79"/>
      <c r="C22" s="80"/>
      <c r="D22" s="77"/>
      <c r="E22" s="79"/>
      <c r="F22" s="78"/>
      <c r="G22" s="77"/>
      <c r="H22" s="93"/>
      <c r="I22" s="57"/>
      <c r="J22" s="57"/>
      <c r="K22" s="98"/>
      <c r="L22" s="98"/>
      <c r="M22" s="98"/>
      <c r="N22" s="98"/>
      <c r="O22" s="60"/>
      <c r="P22" s="57"/>
      <c r="Q22" s="93"/>
      <c r="R22" s="57"/>
      <c r="T22" s="118" t="str">
        <f t="shared" si="2"/>
        <v/>
      </c>
      <c r="U22" s="118" t="str">
        <f t="shared" si="16"/>
        <v/>
      </c>
      <c r="V22" s="118" t="str">
        <f t="shared" si="17"/>
        <v/>
      </c>
      <c r="W22" s="118" t="str">
        <f t="shared" si="29"/>
        <v/>
      </c>
      <c r="X22" s="118" t="str">
        <f t="shared" si="18"/>
        <v/>
      </c>
      <c r="Y22" s="118" t="str">
        <f t="shared" si="30"/>
        <v/>
      </c>
      <c r="Z22" s="119" t="str">
        <f t="shared" si="19"/>
        <v/>
      </c>
      <c r="AA22" s="119" t="str">
        <f t="shared" si="20"/>
        <v/>
      </c>
      <c r="AB22" s="119" t="str">
        <f t="shared" si="21"/>
        <v/>
      </c>
      <c r="AC22" s="119" t="str">
        <f t="shared" si="22"/>
        <v/>
      </c>
      <c r="AD22" s="118" t="str">
        <f t="shared" si="23"/>
        <v/>
      </c>
      <c r="AE22" s="119" t="str">
        <f t="shared" si="24"/>
        <v/>
      </c>
      <c r="AF22" s="119"/>
      <c r="AG22" s="118" t="str">
        <f t="shared" si="25"/>
        <v/>
      </c>
      <c r="AH22" s="118" t="str">
        <f t="shared" si="26"/>
        <v/>
      </c>
      <c r="AI22" s="118" t="str">
        <f t="shared" si="27"/>
        <v/>
      </c>
      <c r="AJ22" s="118" t="str">
        <f t="shared" si="28"/>
        <v/>
      </c>
    </row>
    <row r="23" spans="2:54" ht="20.100000000000001" customHeight="1">
      <c r="B23" s="79"/>
      <c r="C23" s="80"/>
      <c r="D23" s="77"/>
      <c r="E23" s="79"/>
      <c r="F23" s="78"/>
      <c r="G23" s="77"/>
      <c r="H23" s="93"/>
      <c r="I23" s="57"/>
      <c r="J23" s="57"/>
      <c r="K23" s="98"/>
      <c r="L23" s="98"/>
      <c r="M23" s="98"/>
      <c r="N23" s="98"/>
      <c r="O23" s="60"/>
      <c r="P23" s="57"/>
      <c r="Q23" s="93"/>
      <c r="R23" s="57"/>
      <c r="T23" s="118" t="str">
        <f t="shared" si="2"/>
        <v/>
      </c>
      <c r="U23" s="118" t="str">
        <f t="shared" si="16"/>
        <v/>
      </c>
      <c r="V23" s="118" t="str">
        <f t="shared" si="17"/>
        <v/>
      </c>
      <c r="W23" s="118" t="str">
        <f t="shared" si="29"/>
        <v/>
      </c>
      <c r="X23" s="118" t="str">
        <f t="shared" si="18"/>
        <v/>
      </c>
      <c r="Y23" s="118" t="str">
        <f t="shared" si="30"/>
        <v/>
      </c>
      <c r="Z23" s="119" t="str">
        <f t="shared" si="19"/>
        <v/>
      </c>
      <c r="AA23" s="119" t="str">
        <f t="shared" si="20"/>
        <v/>
      </c>
      <c r="AB23" s="119" t="str">
        <f t="shared" si="21"/>
        <v/>
      </c>
      <c r="AC23" s="119" t="str">
        <f t="shared" si="22"/>
        <v/>
      </c>
      <c r="AD23" s="118" t="str">
        <f t="shared" si="23"/>
        <v/>
      </c>
      <c r="AE23" s="119" t="str">
        <f t="shared" si="24"/>
        <v/>
      </c>
      <c r="AF23" s="119"/>
      <c r="AG23" s="118" t="str">
        <f t="shared" si="25"/>
        <v/>
      </c>
      <c r="AH23" s="118" t="str">
        <f t="shared" si="26"/>
        <v/>
      </c>
      <c r="AI23" s="118" t="str">
        <f t="shared" si="27"/>
        <v/>
      </c>
      <c r="AJ23" s="118" t="str">
        <f t="shared" si="28"/>
        <v/>
      </c>
    </row>
    <row r="24" spans="2:54" ht="20.100000000000001" customHeight="1">
      <c r="B24" s="79"/>
      <c r="C24" s="80"/>
      <c r="D24" s="77"/>
      <c r="E24" s="79"/>
      <c r="F24" s="78"/>
      <c r="G24" s="77"/>
      <c r="H24" s="93"/>
      <c r="I24" s="57"/>
      <c r="J24" s="57"/>
      <c r="K24" s="98"/>
      <c r="L24" s="99"/>
      <c r="M24" s="98"/>
      <c r="N24" s="98"/>
      <c r="O24" s="60"/>
      <c r="P24" s="101"/>
      <c r="Q24" s="93"/>
      <c r="R24" s="101"/>
      <c r="T24" s="118" t="str">
        <f t="shared" si="2"/>
        <v/>
      </c>
      <c r="U24" s="118" t="str">
        <f t="shared" si="16"/>
        <v/>
      </c>
      <c r="V24" s="118" t="str">
        <f t="shared" si="17"/>
        <v/>
      </c>
      <c r="W24" s="118" t="str">
        <f t="shared" si="29"/>
        <v/>
      </c>
      <c r="X24" s="118" t="str">
        <f t="shared" si="18"/>
        <v/>
      </c>
      <c r="Y24" s="118" t="str">
        <f t="shared" si="30"/>
        <v/>
      </c>
      <c r="Z24" s="119" t="str">
        <f t="shared" si="19"/>
        <v/>
      </c>
      <c r="AA24" s="119" t="str">
        <f t="shared" si="20"/>
        <v/>
      </c>
      <c r="AB24" s="119" t="str">
        <f t="shared" si="21"/>
        <v/>
      </c>
      <c r="AC24" s="119" t="str">
        <f t="shared" si="22"/>
        <v/>
      </c>
      <c r="AD24" s="118" t="str">
        <f t="shared" si="23"/>
        <v/>
      </c>
      <c r="AE24" s="119" t="str">
        <f t="shared" si="24"/>
        <v/>
      </c>
      <c r="AF24" s="119"/>
      <c r="AG24" s="118" t="str">
        <f t="shared" si="25"/>
        <v/>
      </c>
      <c r="AH24" s="118" t="str">
        <f t="shared" si="26"/>
        <v/>
      </c>
      <c r="AI24" s="118" t="str">
        <f t="shared" si="27"/>
        <v/>
      </c>
      <c r="AJ24" s="118" t="str">
        <f t="shared" si="28"/>
        <v/>
      </c>
    </row>
    <row r="25" spans="2:54" ht="20.100000000000001" customHeight="1">
      <c r="B25" s="79"/>
      <c r="C25" s="80"/>
      <c r="D25" s="77"/>
      <c r="E25" s="79"/>
      <c r="F25" s="78"/>
      <c r="G25" s="77"/>
      <c r="H25" s="93"/>
      <c r="I25" s="57"/>
      <c r="J25" s="57"/>
      <c r="K25" s="98"/>
      <c r="L25" s="99"/>
      <c r="M25" s="98"/>
      <c r="N25" s="98"/>
      <c r="O25" s="60"/>
      <c r="P25" s="101"/>
      <c r="Q25" s="93"/>
      <c r="R25" s="101"/>
      <c r="T25" s="118" t="str">
        <f t="shared" si="2"/>
        <v/>
      </c>
      <c r="U25" s="118" t="str">
        <f t="shared" si="16"/>
        <v/>
      </c>
      <c r="V25" s="118" t="str">
        <f t="shared" si="17"/>
        <v/>
      </c>
      <c r="W25" s="118" t="str">
        <f t="shared" si="29"/>
        <v/>
      </c>
      <c r="X25" s="118" t="str">
        <f t="shared" si="18"/>
        <v/>
      </c>
      <c r="Y25" s="118" t="str">
        <f t="shared" si="30"/>
        <v/>
      </c>
      <c r="Z25" s="119" t="str">
        <f t="shared" si="19"/>
        <v/>
      </c>
      <c r="AA25" s="119" t="str">
        <f t="shared" si="20"/>
        <v/>
      </c>
      <c r="AB25" s="119" t="str">
        <f t="shared" si="21"/>
        <v/>
      </c>
      <c r="AC25" s="119" t="str">
        <f t="shared" si="22"/>
        <v/>
      </c>
      <c r="AD25" s="118" t="str">
        <f t="shared" si="23"/>
        <v/>
      </c>
      <c r="AE25" s="119" t="str">
        <f t="shared" si="24"/>
        <v/>
      </c>
      <c r="AF25" s="119"/>
      <c r="AG25" s="118" t="str">
        <f t="shared" si="25"/>
        <v/>
      </c>
      <c r="AH25" s="118" t="str">
        <f t="shared" si="26"/>
        <v/>
      </c>
      <c r="AI25" s="118" t="str">
        <f t="shared" si="27"/>
        <v/>
      </c>
      <c r="AJ25" s="118" t="str">
        <f t="shared" si="28"/>
        <v/>
      </c>
    </row>
    <row r="26" spans="2:54" ht="20.100000000000001" customHeight="1">
      <c r="B26" s="79"/>
      <c r="C26" s="80"/>
      <c r="D26" s="77"/>
      <c r="E26" s="79"/>
      <c r="F26" s="78"/>
      <c r="G26" s="77"/>
      <c r="H26" s="93"/>
      <c r="I26" s="57"/>
      <c r="J26" s="57"/>
      <c r="K26" s="98"/>
      <c r="L26" s="99"/>
      <c r="M26" s="98"/>
      <c r="N26" s="98"/>
      <c r="O26" s="60"/>
      <c r="P26" s="101"/>
      <c r="Q26" s="93"/>
      <c r="R26" s="101"/>
      <c r="T26" s="118" t="str">
        <f t="shared" si="2"/>
        <v/>
      </c>
      <c r="U26" s="118" t="str">
        <f t="shared" si="16"/>
        <v/>
      </c>
      <c r="V26" s="118" t="str">
        <f t="shared" si="17"/>
        <v/>
      </c>
      <c r="W26" s="118" t="str">
        <f t="shared" si="29"/>
        <v/>
      </c>
      <c r="X26" s="118" t="str">
        <f t="shared" si="18"/>
        <v/>
      </c>
      <c r="Y26" s="118" t="str">
        <f t="shared" si="30"/>
        <v/>
      </c>
      <c r="Z26" s="119" t="str">
        <f t="shared" si="19"/>
        <v/>
      </c>
      <c r="AA26" s="119" t="str">
        <f t="shared" si="20"/>
        <v/>
      </c>
      <c r="AB26" s="119" t="str">
        <f t="shared" si="21"/>
        <v/>
      </c>
      <c r="AC26" s="119" t="str">
        <f t="shared" si="22"/>
        <v/>
      </c>
      <c r="AD26" s="118" t="str">
        <f t="shared" si="23"/>
        <v/>
      </c>
      <c r="AE26" s="119" t="str">
        <f t="shared" si="24"/>
        <v/>
      </c>
      <c r="AF26" s="119"/>
      <c r="AG26" s="118" t="str">
        <f t="shared" si="25"/>
        <v/>
      </c>
      <c r="AH26" s="118" t="str">
        <f t="shared" si="26"/>
        <v/>
      </c>
      <c r="AI26" s="118" t="str">
        <f t="shared" si="27"/>
        <v/>
      </c>
      <c r="AJ26" s="118" t="str">
        <f t="shared" si="28"/>
        <v/>
      </c>
    </row>
    <row r="27" spans="2:54" ht="20.100000000000001" customHeight="1">
      <c r="B27" s="79"/>
      <c r="C27" s="80"/>
      <c r="D27" s="77"/>
      <c r="E27" s="79"/>
      <c r="F27" s="78"/>
      <c r="G27" s="77"/>
      <c r="H27" s="93"/>
      <c r="I27" s="57"/>
      <c r="J27" s="57"/>
      <c r="K27" s="98"/>
      <c r="L27" s="99"/>
      <c r="M27" s="98"/>
      <c r="N27" s="98"/>
      <c r="O27" s="60"/>
      <c r="P27" s="101"/>
      <c r="Q27" s="93"/>
      <c r="R27" s="101"/>
      <c r="T27" s="118" t="str">
        <f t="shared" si="2"/>
        <v/>
      </c>
      <c r="U27" s="118" t="str">
        <f t="shared" si="16"/>
        <v/>
      </c>
      <c r="V27" s="118" t="str">
        <f t="shared" si="17"/>
        <v/>
      </c>
      <c r="W27" s="118" t="str">
        <f t="shared" si="29"/>
        <v/>
      </c>
      <c r="X27" s="118" t="str">
        <f t="shared" si="18"/>
        <v/>
      </c>
      <c r="Y27" s="118" t="str">
        <f t="shared" si="30"/>
        <v/>
      </c>
      <c r="Z27" s="119" t="str">
        <f t="shared" si="19"/>
        <v/>
      </c>
      <c r="AA27" s="119" t="str">
        <f t="shared" si="20"/>
        <v/>
      </c>
      <c r="AB27" s="119" t="str">
        <f t="shared" si="21"/>
        <v/>
      </c>
      <c r="AC27" s="119" t="str">
        <f t="shared" si="22"/>
        <v/>
      </c>
      <c r="AD27" s="118" t="str">
        <f t="shared" si="23"/>
        <v/>
      </c>
      <c r="AE27" s="119" t="str">
        <f t="shared" si="24"/>
        <v/>
      </c>
      <c r="AF27" s="119"/>
      <c r="AG27" s="118" t="str">
        <f t="shared" si="25"/>
        <v/>
      </c>
      <c r="AH27" s="118" t="str">
        <f t="shared" si="26"/>
        <v/>
      </c>
      <c r="AI27" s="118" t="str">
        <f t="shared" si="27"/>
        <v/>
      </c>
      <c r="AJ27" s="118" t="str">
        <f t="shared" si="28"/>
        <v/>
      </c>
    </row>
    <row r="28" spans="2:54" ht="20.100000000000001" customHeight="1">
      <c r="B28" s="79"/>
      <c r="C28" s="80"/>
      <c r="D28" s="77"/>
      <c r="E28" s="79"/>
      <c r="F28" s="78"/>
      <c r="G28" s="77"/>
      <c r="H28" s="93"/>
      <c r="I28" s="57"/>
      <c r="J28" s="57"/>
      <c r="K28" s="98"/>
      <c r="L28" s="99"/>
      <c r="M28" s="98"/>
      <c r="N28" s="98"/>
      <c r="O28" s="60"/>
      <c r="P28" s="101"/>
      <c r="Q28" s="93"/>
      <c r="R28" s="101"/>
      <c r="T28" s="118" t="str">
        <f t="shared" si="2"/>
        <v/>
      </c>
      <c r="U28" s="118" t="str">
        <f t="shared" si="16"/>
        <v/>
      </c>
      <c r="V28" s="118" t="str">
        <f t="shared" si="17"/>
        <v/>
      </c>
      <c r="W28" s="118" t="str">
        <f t="shared" si="29"/>
        <v/>
      </c>
      <c r="X28" s="118" t="str">
        <f t="shared" si="18"/>
        <v/>
      </c>
      <c r="Y28" s="118" t="str">
        <f t="shared" si="30"/>
        <v/>
      </c>
      <c r="Z28" s="119" t="str">
        <f t="shared" si="19"/>
        <v/>
      </c>
      <c r="AA28" s="119" t="str">
        <f t="shared" si="20"/>
        <v/>
      </c>
      <c r="AB28" s="119" t="str">
        <f t="shared" si="21"/>
        <v/>
      </c>
      <c r="AC28" s="119" t="str">
        <f t="shared" si="22"/>
        <v/>
      </c>
      <c r="AD28" s="118" t="str">
        <f t="shared" si="23"/>
        <v/>
      </c>
      <c r="AE28" s="119" t="str">
        <f t="shared" si="24"/>
        <v/>
      </c>
      <c r="AF28" s="119"/>
      <c r="AG28" s="118" t="str">
        <f t="shared" si="25"/>
        <v/>
      </c>
      <c r="AH28" s="118" t="str">
        <f t="shared" si="26"/>
        <v/>
      </c>
      <c r="AI28" s="118" t="str">
        <f t="shared" si="27"/>
        <v/>
      </c>
      <c r="AJ28" s="118" t="str">
        <f t="shared" si="28"/>
        <v/>
      </c>
    </row>
    <row r="29" spans="2:54" ht="20.100000000000001" customHeight="1">
      <c r="B29" s="79"/>
      <c r="C29" s="80"/>
      <c r="D29" s="77"/>
      <c r="E29" s="79"/>
      <c r="F29" s="78"/>
      <c r="G29" s="77"/>
      <c r="H29" s="93"/>
      <c r="I29" s="57"/>
      <c r="J29" s="57"/>
      <c r="K29" s="76"/>
      <c r="L29" s="76"/>
      <c r="M29" s="76"/>
      <c r="N29" s="98"/>
      <c r="O29" s="60"/>
      <c r="P29" s="57"/>
      <c r="Q29" s="93"/>
      <c r="R29" s="57"/>
      <c r="T29" s="118" t="str">
        <f t="shared" si="2"/>
        <v/>
      </c>
      <c r="U29" s="118" t="str">
        <f t="shared" si="16"/>
        <v/>
      </c>
      <c r="V29" s="118" t="str">
        <f t="shared" si="17"/>
        <v/>
      </c>
      <c r="W29" s="118" t="str">
        <f t="shared" si="29"/>
        <v/>
      </c>
      <c r="X29" s="118" t="str">
        <f t="shared" si="18"/>
        <v/>
      </c>
      <c r="Y29" s="118" t="str">
        <f t="shared" si="30"/>
        <v/>
      </c>
      <c r="Z29" s="119" t="str">
        <f t="shared" si="19"/>
        <v/>
      </c>
      <c r="AA29" s="119" t="str">
        <f t="shared" si="20"/>
        <v/>
      </c>
      <c r="AB29" s="119" t="str">
        <f t="shared" si="21"/>
        <v/>
      </c>
      <c r="AC29" s="119" t="str">
        <f t="shared" si="22"/>
        <v/>
      </c>
      <c r="AD29" s="118" t="str">
        <f t="shared" si="23"/>
        <v/>
      </c>
      <c r="AE29" s="119" t="str">
        <f t="shared" si="24"/>
        <v/>
      </c>
      <c r="AF29" s="119"/>
      <c r="AG29" s="118" t="str">
        <f t="shared" si="25"/>
        <v/>
      </c>
      <c r="AH29" s="118" t="str">
        <f t="shared" si="26"/>
        <v/>
      </c>
      <c r="AI29" s="118" t="str">
        <f t="shared" si="27"/>
        <v/>
      </c>
      <c r="AJ29" s="118" t="str">
        <f t="shared" si="28"/>
        <v/>
      </c>
    </row>
    <row r="30" spans="2:54" ht="20.100000000000001" customHeight="1">
      <c r="B30" s="79"/>
      <c r="C30" s="80"/>
      <c r="D30" s="77"/>
      <c r="E30" s="79"/>
      <c r="F30" s="78"/>
      <c r="G30" s="77"/>
      <c r="H30" s="93"/>
      <c r="I30" s="57"/>
      <c r="J30" s="57"/>
      <c r="K30" s="76"/>
      <c r="L30" s="76"/>
      <c r="M30" s="76"/>
      <c r="N30" s="98"/>
      <c r="O30" s="60"/>
      <c r="P30" s="57"/>
      <c r="Q30" s="93"/>
      <c r="R30" s="57"/>
      <c r="T30" s="118" t="str">
        <f t="shared" si="2"/>
        <v/>
      </c>
      <c r="U30" s="118" t="str">
        <f t="shared" si="16"/>
        <v/>
      </c>
      <c r="V30" s="118" t="str">
        <f t="shared" si="17"/>
        <v/>
      </c>
      <c r="W30" s="118" t="str">
        <f t="shared" si="29"/>
        <v/>
      </c>
      <c r="X30" s="118" t="str">
        <f t="shared" si="18"/>
        <v/>
      </c>
      <c r="Y30" s="118" t="str">
        <f t="shared" si="30"/>
        <v/>
      </c>
      <c r="Z30" s="119" t="str">
        <f t="shared" si="19"/>
        <v/>
      </c>
      <c r="AA30" s="119" t="str">
        <f t="shared" si="20"/>
        <v/>
      </c>
      <c r="AB30" s="119" t="str">
        <f t="shared" si="21"/>
        <v/>
      </c>
      <c r="AC30" s="119" t="str">
        <f t="shared" si="22"/>
        <v/>
      </c>
      <c r="AD30" s="118" t="str">
        <f t="shared" si="23"/>
        <v/>
      </c>
      <c r="AE30" s="119" t="str">
        <f t="shared" si="24"/>
        <v/>
      </c>
      <c r="AF30" s="119"/>
      <c r="AG30" s="118" t="str">
        <f t="shared" si="25"/>
        <v/>
      </c>
      <c r="AH30" s="118" t="str">
        <f t="shared" si="26"/>
        <v/>
      </c>
      <c r="AI30" s="118" t="str">
        <f t="shared" si="27"/>
        <v/>
      </c>
      <c r="AJ30" s="118" t="str">
        <f t="shared" si="28"/>
        <v/>
      </c>
    </row>
    <row r="31" spans="2:54" ht="20.100000000000001" customHeight="1">
      <c r="B31" s="79"/>
      <c r="C31" s="80"/>
      <c r="D31" s="77"/>
      <c r="E31" s="79"/>
      <c r="F31" s="78"/>
      <c r="G31" s="77"/>
      <c r="H31" s="93"/>
      <c r="I31" s="57"/>
      <c r="J31" s="57"/>
      <c r="K31" s="76"/>
      <c r="L31" s="76"/>
      <c r="M31" s="76"/>
      <c r="N31" s="98"/>
      <c r="O31" s="60"/>
      <c r="P31" s="57"/>
      <c r="Q31" s="93"/>
      <c r="R31" s="57"/>
      <c r="T31" s="118" t="str">
        <f t="shared" si="2"/>
        <v/>
      </c>
      <c r="U31" s="118" t="str">
        <f t="shared" si="16"/>
        <v/>
      </c>
      <c r="V31" s="118" t="str">
        <f t="shared" si="17"/>
        <v/>
      </c>
      <c r="W31" s="118" t="str">
        <f t="shared" si="29"/>
        <v/>
      </c>
      <c r="X31" s="118" t="str">
        <f t="shared" si="18"/>
        <v/>
      </c>
      <c r="Y31" s="118" t="str">
        <f t="shared" si="30"/>
        <v/>
      </c>
      <c r="Z31" s="119" t="str">
        <f t="shared" si="19"/>
        <v/>
      </c>
      <c r="AA31" s="119" t="str">
        <f t="shared" si="20"/>
        <v/>
      </c>
      <c r="AB31" s="119" t="str">
        <f t="shared" si="21"/>
        <v/>
      </c>
      <c r="AC31" s="119" t="str">
        <f t="shared" si="22"/>
        <v/>
      </c>
      <c r="AD31" s="118" t="str">
        <f t="shared" si="23"/>
        <v/>
      </c>
      <c r="AE31" s="119" t="str">
        <f t="shared" si="24"/>
        <v/>
      </c>
      <c r="AF31" s="119"/>
      <c r="AG31" s="118" t="str">
        <f t="shared" si="25"/>
        <v/>
      </c>
      <c r="AH31" s="118" t="str">
        <f t="shared" si="26"/>
        <v/>
      </c>
      <c r="AI31" s="118" t="str">
        <f t="shared" si="27"/>
        <v/>
      </c>
      <c r="AJ31" s="118" t="str">
        <f t="shared" si="28"/>
        <v/>
      </c>
    </row>
    <row r="32" spans="2:54" ht="20.100000000000001" customHeight="1" thickBot="1">
      <c r="B32" s="74"/>
      <c r="C32" s="75"/>
      <c r="D32" s="72"/>
      <c r="E32" s="74"/>
      <c r="F32" s="73"/>
      <c r="G32" s="72"/>
      <c r="H32" s="69"/>
      <c r="I32" s="68"/>
      <c r="J32" s="68"/>
      <c r="K32" s="71"/>
      <c r="L32" s="71"/>
      <c r="M32" s="71"/>
      <c r="N32" s="102"/>
      <c r="O32" s="70"/>
      <c r="P32" s="68"/>
      <c r="Q32" s="69"/>
      <c r="R32" s="68"/>
      <c r="T32" s="118" t="str">
        <f t="shared" si="2"/>
        <v/>
      </c>
      <c r="U32" s="118" t="str">
        <f t="shared" si="16"/>
        <v/>
      </c>
      <c r="V32" s="118" t="str">
        <f t="shared" si="17"/>
        <v/>
      </c>
      <c r="W32" s="118" t="str">
        <f t="shared" si="29"/>
        <v/>
      </c>
      <c r="X32" s="118" t="str">
        <f t="shared" si="18"/>
        <v/>
      </c>
      <c r="Y32" s="118" t="str">
        <f t="shared" si="30"/>
        <v/>
      </c>
      <c r="Z32" s="119" t="str">
        <f t="shared" si="19"/>
        <v/>
      </c>
      <c r="AA32" s="119" t="str">
        <f t="shared" si="20"/>
        <v/>
      </c>
      <c r="AB32" s="119" t="str">
        <f t="shared" si="21"/>
        <v/>
      </c>
      <c r="AC32" s="119" t="str">
        <f t="shared" si="22"/>
        <v/>
      </c>
      <c r="AD32" s="118" t="str">
        <f t="shared" si="23"/>
        <v/>
      </c>
      <c r="AE32" s="119" t="str">
        <f t="shared" si="24"/>
        <v/>
      </c>
      <c r="AF32" s="119"/>
      <c r="AG32" s="118" t="str">
        <f t="shared" si="25"/>
        <v/>
      </c>
      <c r="AH32" s="118" t="str">
        <f t="shared" si="26"/>
        <v/>
      </c>
      <c r="AI32" s="118" t="str">
        <f t="shared" si="27"/>
        <v/>
      </c>
      <c r="AJ32" s="118" t="str">
        <f t="shared" si="28"/>
        <v/>
      </c>
    </row>
    <row r="33" spans="2:36" ht="20.100000000000001" customHeight="1">
      <c r="B33" s="187" t="s">
        <v>147</v>
      </c>
      <c r="C33" s="188"/>
      <c r="D33" s="188"/>
      <c r="E33" s="188"/>
      <c r="F33" s="188"/>
      <c r="G33" s="188"/>
      <c r="H33" s="189"/>
      <c r="I33" s="189"/>
      <c r="J33" s="190"/>
      <c r="K33" s="67">
        <f>SUM(K6:K32)</f>
        <v>0</v>
      </c>
      <c r="L33" s="67">
        <f>SUM(L6:L32)</f>
        <v>0</v>
      </c>
      <c r="M33" s="67">
        <f>SUM(M6:M32)</f>
        <v>0</v>
      </c>
      <c r="N33" s="66"/>
      <c r="O33" s="65"/>
      <c r="P33" s="63"/>
      <c r="Q33" s="64"/>
      <c r="R33" s="63"/>
      <c r="T33" s="166" t="s">
        <v>240</v>
      </c>
      <c r="U33" s="167"/>
      <c r="V33" s="167"/>
      <c r="W33" s="167"/>
      <c r="X33" s="167"/>
      <c r="Y33" s="168"/>
      <c r="Z33" s="120">
        <f t="shared" ref="Z33:AE33" si="32">SUM(Z6:Z32)</f>
        <v>0</v>
      </c>
      <c r="AA33" s="120">
        <f t="shared" si="32"/>
        <v>0</v>
      </c>
      <c r="AB33" s="120">
        <f t="shared" si="32"/>
        <v>0</v>
      </c>
      <c r="AC33" s="120">
        <f t="shared" si="32"/>
        <v>0</v>
      </c>
      <c r="AD33" s="120">
        <f t="shared" si="32"/>
        <v>0</v>
      </c>
      <c r="AE33" s="120">
        <f t="shared" si="32"/>
        <v>0</v>
      </c>
      <c r="AF33" s="121"/>
      <c r="AG33" s="118"/>
      <c r="AH33" s="118"/>
      <c r="AI33" s="118"/>
      <c r="AJ33" s="122"/>
    </row>
    <row r="34" spans="2:36" ht="20.100000000000001" customHeight="1">
      <c r="B34" s="178" t="s">
        <v>146</v>
      </c>
      <c r="C34" s="179"/>
      <c r="D34" s="179"/>
      <c r="E34" s="179"/>
      <c r="F34" s="179"/>
      <c r="G34" s="179"/>
      <c r="H34" s="179"/>
      <c r="I34" s="179"/>
      <c r="J34" s="180"/>
      <c r="K34" s="67">
        <f>K33</f>
        <v>0</v>
      </c>
      <c r="L34" s="191">
        <f>L33+M33</f>
        <v>0</v>
      </c>
      <c r="M34" s="192"/>
      <c r="N34" s="66"/>
      <c r="O34" s="65"/>
      <c r="P34" s="63"/>
      <c r="Q34" s="64"/>
      <c r="R34" s="63"/>
      <c r="T34" s="178" t="s">
        <v>241</v>
      </c>
      <c r="U34" s="179"/>
      <c r="V34" s="179"/>
      <c r="W34" s="179"/>
      <c r="X34" s="179"/>
      <c r="Y34" s="180"/>
      <c r="Z34" s="67">
        <f>Z33</f>
        <v>0</v>
      </c>
      <c r="AA34" s="58"/>
      <c r="AB34" s="181">
        <f>SUM(AB33:AE33)</f>
        <v>0</v>
      </c>
      <c r="AC34" s="182"/>
      <c r="AD34" s="182"/>
      <c r="AE34" s="183"/>
      <c r="AF34" s="58"/>
      <c r="AG34" s="57"/>
      <c r="AH34" s="57"/>
      <c r="AI34" s="57"/>
      <c r="AJ34" s="106"/>
    </row>
    <row r="35" spans="2:36" ht="20.100000000000001" customHeight="1">
      <c r="B35" s="178" t="s">
        <v>145</v>
      </c>
      <c r="C35" s="179"/>
      <c r="D35" s="179"/>
      <c r="E35" s="179"/>
      <c r="F35" s="179"/>
      <c r="G35" s="179"/>
      <c r="H35" s="179"/>
      <c r="I35" s="179"/>
      <c r="J35" s="180"/>
      <c r="K35" s="62"/>
      <c r="L35" s="191">
        <f>SUMPRODUCT(($Q$6:$Q$32="○")*1,$L$6:$L$32)+SUMPRODUCT(($Q$6:$Q$32="○")*1,$M$6:$M$32)</f>
        <v>0</v>
      </c>
      <c r="M35" s="192"/>
      <c r="N35" s="61"/>
      <c r="O35" s="60"/>
      <c r="P35" s="57"/>
      <c r="Q35" s="93"/>
      <c r="R35" s="57"/>
      <c r="T35" s="178" t="s">
        <v>242</v>
      </c>
      <c r="U35" s="179"/>
      <c r="V35" s="179"/>
      <c r="W35" s="179"/>
      <c r="X35" s="179"/>
      <c r="Y35" s="180"/>
      <c r="Z35" s="58"/>
      <c r="AA35" s="58"/>
      <c r="AB35" s="184">
        <f>SUMPRODUCT(($AI$6:$AI$32="*")*1,$AE$6:$AE$32)+SUMPRODUCT(($AI$6:$AI$32="*")*1,$AC$6:$AC$32)+SUMPRODUCT(($AI$6:$AI$32="*")*1,$AB$6:$AB$32)+SUMPRODUCT(($AI$6:$AI$32="*")*1,$AD$6:$AD$32)</f>
        <v>0</v>
      </c>
      <c r="AC35" s="185"/>
      <c r="AD35" s="185"/>
      <c r="AE35" s="186"/>
      <c r="AF35" s="58"/>
      <c r="AG35" s="57"/>
      <c r="AH35" s="57"/>
      <c r="AI35" s="57"/>
      <c r="AJ35" s="106"/>
    </row>
    <row r="36" spans="2:36" ht="20.100000000000001" customHeight="1">
      <c r="B36" s="52"/>
      <c r="C36" s="52"/>
      <c r="D36" s="52"/>
      <c r="E36" s="52"/>
      <c r="F36" s="52"/>
      <c r="G36" s="52"/>
      <c r="H36" s="52"/>
      <c r="I36" s="52"/>
      <c r="J36" s="52"/>
      <c r="K36" s="56"/>
      <c r="L36" s="55"/>
      <c r="M36" s="55"/>
      <c r="N36" s="54"/>
      <c r="O36" s="53"/>
      <c r="P36" s="51"/>
      <c r="Q36" s="52"/>
      <c r="R36" s="51"/>
      <c r="Z36" s="111" t="s">
        <v>243</v>
      </c>
    </row>
    <row r="37" spans="2:36" ht="20.100000000000001" customHeight="1">
      <c r="B37" s="48" t="s">
        <v>144</v>
      </c>
      <c r="C37" s="48"/>
      <c r="D37" s="193" t="s">
        <v>143</v>
      </c>
      <c r="E37" s="193"/>
      <c r="F37" s="193"/>
      <c r="G37" s="193"/>
      <c r="H37" s="193"/>
      <c r="I37" s="193"/>
      <c r="J37" s="48"/>
      <c r="K37" s="48" t="s">
        <v>142</v>
      </c>
      <c r="L37" s="193" t="s">
        <v>257</v>
      </c>
      <c r="M37" s="193"/>
      <c r="N37" s="193"/>
      <c r="O37" s="48"/>
      <c r="P37" s="48"/>
      <c r="Q37" s="49"/>
      <c r="R37" s="48"/>
    </row>
    <row r="38" spans="2:36" ht="20.100000000000001" customHeight="1">
      <c r="B38" s="48" t="s">
        <v>141</v>
      </c>
      <c r="C38" s="48"/>
      <c r="D38" s="193" t="s">
        <v>140</v>
      </c>
      <c r="E38" s="193"/>
      <c r="F38" s="193"/>
      <c r="G38" s="193"/>
      <c r="H38" s="193"/>
      <c r="I38" s="193"/>
      <c r="J38" s="48"/>
      <c r="K38" s="48" t="s">
        <v>139</v>
      </c>
      <c r="L38" s="193" t="s">
        <v>138</v>
      </c>
      <c r="M38" s="193"/>
      <c r="N38" s="193"/>
      <c r="O38" s="48"/>
      <c r="P38" s="48"/>
      <c r="Q38" s="49"/>
      <c r="R38" s="48"/>
    </row>
    <row r="39" spans="2:36" ht="20.100000000000001" customHeight="1">
      <c r="B39" s="48" t="s">
        <v>137</v>
      </c>
      <c r="C39" s="48"/>
      <c r="D39" s="193" t="s">
        <v>256</v>
      </c>
      <c r="E39" s="193"/>
      <c r="F39" s="193"/>
      <c r="G39" s="193"/>
      <c r="H39" s="193"/>
      <c r="I39" s="193"/>
      <c r="J39" s="48"/>
      <c r="K39" s="48" t="s">
        <v>136</v>
      </c>
      <c r="L39" s="193" t="s">
        <v>135</v>
      </c>
      <c r="M39" s="193"/>
      <c r="N39" s="193"/>
      <c r="O39" s="48"/>
      <c r="P39" s="48"/>
      <c r="Q39" s="49"/>
      <c r="R39" s="48"/>
    </row>
    <row r="40" spans="2:36" ht="20.100000000000001" customHeight="1">
      <c r="B40" s="48" t="s">
        <v>134</v>
      </c>
      <c r="C40" s="48"/>
      <c r="D40" s="193" t="s">
        <v>259</v>
      </c>
      <c r="E40" s="193"/>
      <c r="F40" s="193"/>
      <c r="G40" s="193"/>
      <c r="H40" s="193"/>
      <c r="I40" s="193"/>
      <c r="J40" s="48"/>
      <c r="K40" s="48" t="s">
        <v>133</v>
      </c>
      <c r="L40" s="193" t="s">
        <v>132</v>
      </c>
      <c r="M40" s="193"/>
      <c r="N40" s="193"/>
      <c r="O40" s="48"/>
      <c r="P40" s="48"/>
      <c r="Q40" s="49"/>
      <c r="R40" s="48"/>
    </row>
    <row r="41" spans="2:36" ht="20.100000000000001" customHeight="1">
      <c r="B41" s="48" t="s">
        <v>131</v>
      </c>
      <c r="C41" s="48"/>
      <c r="D41" s="193" t="s">
        <v>130</v>
      </c>
      <c r="E41" s="193"/>
      <c r="F41" s="193"/>
      <c r="G41" s="193"/>
      <c r="H41" s="193"/>
      <c r="I41" s="193"/>
      <c r="J41" s="48"/>
      <c r="K41" s="48" t="s">
        <v>129</v>
      </c>
      <c r="L41" s="193" t="s">
        <v>255</v>
      </c>
      <c r="M41" s="193"/>
      <c r="N41" s="193"/>
      <c r="O41" s="48"/>
      <c r="P41" s="48"/>
      <c r="Q41" s="49"/>
      <c r="R41" s="48"/>
    </row>
    <row r="42" spans="2:36" ht="20.100000000000001" customHeight="1">
      <c r="B42" s="48" t="s">
        <v>128</v>
      </c>
      <c r="C42" s="48"/>
      <c r="D42" s="193" t="s">
        <v>127</v>
      </c>
      <c r="E42" s="193"/>
      <c r="F42" s="193"/>
      <c r="G42" s="193"/>
      <c r="H42" s="193"/>
      <c r="I42" s="193"/>
      <c r="J42" s="48"/>
      <c r="K42" s="48" t="s">
        <v>126</v>
      </c>
      <c r="L42" s="193" t="s">
        <v>258</v>
      </c>
      <c r="M42" s="193"/>
      <c r="N42" s="193"/>
      <c r="O42" s="48"/>
      <c r="P42" s="48"/>
      <c r="Q42" s="49"/>
      <c r="R42" s="48"/>
    </row>
    <row r="43" spans="2:36">
      <c r="B43" s="48" t="s">
        <v>124</v>
      </c>
      <c r="C43" s="48"/>
      <c r="D43" s="193" t="s">
        <v>123</v>
      </c>
      <c r="E43" s="193"/>
      <c r="F43" s="193"/>
      <c r="G43" s="193"/>
      <c r="H43" s="193"/>
      <c r="I43" s="193"/>
      <c r="J43" s="48"/>
      <c r="K43" s="50"/>
      <c r="L43" s="48"/>
      <c r="M43" s="50"/>
      <c r="N43" s="50"/>
      <c r="O43" s="48"/>
      <c r="P43" s="48"/>
      <c r="Q43" s="49"/>
      <c r="R43" s="48"/>
    </row>
    <row r="44" spans="2:36">
      <c r="B44" s="193" t="s">
        <v>260</v>
      </c>
      <c r="C44" s="193"/>
      <c r="D44" s="193"/>
      <c r="E44" s="193"/>
      <c r="F44" s="193"/>
      <c r="G44" s="193"/>
      <c r="H44" s="193"/>
      <c r="I44" s="193"/>
      <c r="J44" s="48"/>
      <c r="K44" s="50"/>
      <c r="L44" s="48"/>
      <c r="M44" s="50"/>
      <c r="N44" s="50"/>
      <c r="O44" s="48"/>
      <c r="P44" s="48"/>
    </row>
    <row r="45" spans="2:36">
      <c r="B45" s="194" t="s">
        <v>67</v>
      </c>
      <c r="C45" s="194"/>
      <c r="D45" s="194"/>
      <c r="E45" s="194"/>
      <c r="F45" s="194"/>
      <c r="G45" s="194"/>
      <c r="H45" s="194"/>
      <c r="I45" s="194"/>
      <c r="J45" s="194"/>
      <c r="K45" s="194"/>
      <c r="L45" s="194"/>
      <c r="M45" s="194"/>
      <c r="N45" s="194"/>
      <c r="O45" s="194"/>
      <c r="P45" s="194"/>
    </row>
    <row r="46" spans="2:36">
      <c r="B46" s="193" t="s">
        <v>262</v>
      </c>
      <c r="C46" s="193"/>
      <c r="D46" s="193"/>
      <c r="E46" s="193"/>
      <c r="F46" s="193"/>
      <c r="G46" s="193"/>
      <c r="H46" s="193"/>
      <c r="I46" s="193"/>
      <c r="J46" s="48"/>
      <c r="K46" s="50"/>
      <c r="L46" s="50"/>
      <c r="M46" s="50"/>
      <c r="N46" s="50"/>
      <c r="O46" s="48"/>
      <c r="P46" s="48"/>
    </row>
    <row r="47" spans="2:36">
      <c r="B47" s="193" t="s">
        <v>261</v>
      </c>
      <c r="C47" s="193"/>
      <c r="D47" s="193"/>
      <c r="E47" s="193"/>
      <c r="F47" s="193"/>
      <c r="G47" s="193"/>
      <c r="H47" s="193"/>
      <c r="I47" s="193"/>
      <c r="J47" s="193"/>
      <c r="K47" s="193"/>
      <c r="L47" s="193"/>
      <c r="M47" s="193"/>
      <c r="N47" s="193"/>
      <c r="O47" s="193"/>
      <c r="P47" s="48"/>
    </row>
    <row r="48" spans="2:36">
      <c r="B48" s="48"/>
      <c r="C48" s="48"/>
      <c r="D48" s="48"/>
      <c r="E48" s="48"/>
      <c r="F48" s="48"/>
      <c r="G48" s="48"/>
      <c r="H48" s="49"/>
      <c r="I48" s="48"/>
      <c r="J48" s="48"/>
      <c r="K48" s="48"/>
      <c r="L48" s="48"/>
      <c r="M48" s="48"/>
      <c r="N48" s="48"/>
      <c r="O48" s="48"/>
      <c r="P48" s="48"/>
      <c r="Q48" s="43"/>
      <c r="R48" s="43"/>
    </row>
  </sheetData>
  <mergeCells count="71">
    <mergeCell ref="D43:I43"/>
    <mergeCell ref="B44:I44"/>
    <mergeCell ref="B45:P45"/>
    <mergeCell ref="B46:I46"/>
    <mergeCell ref="B47:O47"/>
    <mergeCell ref="D40:I40"/>
    <mergeCell ref="L40:N40"/>
    <mergeCell ref="D41:I41"/>
    <mergeCell ref="L41:N41"/>
    <mergeCell ref="D42:I42"/>
    <mergeCell ref="L42:N42"/>
    <mergeCell ref="D37:I37"/>
    <mergeCell ref="L37:N37"/>
    <mergeCell ref="D38:I38"/>
    <mergeCell ref="L38:N38"/>
    <mergeCell ref="D39:I39"/>
    <mergeCell ref="L39:N39"/>
    <mergeCell ref="B34:J34"/>
    <mergeCell ref="L34:M34"/>
    <mergeCell ref="T34:Y34"/>
    <mergeCell ref="AB34:AE34"/>
    <mergeCell ref="B35:J35"/>
    <mergeCell ref="L35:M35"/>
    <mergeCell ref="T35:Y35"/>
    <mergeCell ref="AB35:AE35"/>
    <mergeCell ref="AL20:AQ20"/>
    <mergeCell ref="AT20:AW20"/>
    <mergeCell ref="AL21:AQ21"/>
    <mergeCell ref="AT21:AW21"/>
    <mergeCell ref="B33:J33"/>
    <mergeCell ref="T33:Y33"/>
    <mergeCell ref="AZ4:AZ5"/>
    <mergeCell ref="BA4:BA5"/>
    <mergeCell ref="BB4:BB5"/>
    <mergeCell ref="B5:D5"/>
    <mergeCell ref="E5:G5"/>
    <mergeCell ref="AX4:AX5"/>
    <mergeCell ref="AY4:AY5"/>
    <mergeCell ref="AH4:AH5"/>
    <mergeCell ref="AI4:AI5"/>
    <mergeCell ref="AJ4:AJ5"/>
    <mergeCell ref="Y4:Y5"/>
    <mergeCell ref="Z4:Z5"/>
    <mergeCell ref="AA4:AA5"/>
    <mergeCell ref="AB4:AE4"/>
    <mergeCell ref="AF4:AF5"/>
    <mergeCell ref="AG4:AG5"/>
    <mergeCell ref="AL19:AQ19"/>
    <mergeCell ref="AQ4:AQ5"/>
    <mergeCell ref="AR4:AR5"/>
    <mergeCell ref="AS4:AS5"/>
    <mergeCell ref="AT4:AW4"/>
    <mergeCell ref="AL4:AN4"/>
    <mergeCell ref="AO4:AO5"/>
    <mergeCell ref="AP4:AP5"/>
    <mergeCell ref="D3:M3"/>
    <mergeCell ref="W3:Y3"/>
    <mergeCell ref="AD3:AG3"/>
    <mergeCell ref="AN3:AP3"/>
    <mergeCell ref="AV3:AY3"/>
    <mergeCell ref="B4:D4"/>
    <mergeCell ref="E4:G4"/>
    <mergeCell ref="T4:V4"/>
    <mergeCell ref="W4:W5"/>
    <mergeCell ref="X4:X5"/>
    <mergeCell ref="AX2:AY2"/>
    <mergeCell ref="D2:I2"/>
    <mergeCell ref="V2:X2"/>
    <mergeCell ref="Y2:AD2"/>
    <mergeCell ref="AN2:AP2"/>
    <mergeCell ref="AQ2:AW2"/>
  </mergeCells>
  <phoneticPr fontId="14"/>
  <pageMargins left="0.23622047244094491" right="0.23622047244094491" top="0.19685039370078741" bottom="0.19685039370078741" header="0.31496062992125984" footer="0.31496062992125984"/>
  <pageSetup paperSize="9" scale="6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3"/>
  <sheetViews>
    <sheetView workbookViewId="0">
      <selection activeCell="B2" sqref="B2"/>
    </sheetView>
  </sheetViews>
  <sheetFormatPr defaultRowHeight="13.5"/>
  <cols>
    <col min="2" max="2" width="15" customWidth="1"/>
    <col min="3" max="8" width="12.875" customWidth="1"/>
    <col min="9" max="9" width="15" customWidth="1"/>
  </cols>
  <sheetData>
    <row r="1" spans="2:9">
      <c r="B1" t="s">
        <v>322</v>
      </c>
    </row>
    <row r="2" spans="2:9" ht="22.5" customHeight="1">
      <c r="B2" t="s">
        <v>314</v>
      </c>
    </row>
    <row r="3" spans="2:9" ht="22.5" customHeight="1">
      <c r="B3" t="s">
        <v>313</v>
      </c>
    </row>
    <row r="4" spans="2:9" ht="22.5" customHeight="1">
      <c r="B4" t="s">
        <v>93</v>
      </c>
    </row>
    <row r="5" spans="2:9" ht="19.5" customHeight="1">
      <c r="B5" s="249" t="s">
        <v>94</v>
      </c>
      <c r="C5" s="250"/>
      <c r="D5" s="152" t="s">
        <v>122</v>
      </c>
      <c r="E5" s="251" t="s">
        <v>95</v>
      </c>
      <c r="F5" s="252"/>
      <c r="G5" s="252"/>
      <c r="H5" s="253"/>
      <c r="I5" s="152" t="s">
        <v>96</v>
      </c>
    </row>
    <row r="6" spans="2:9" ht="19.5" customHeight="1">
      <c r="B6" s="249" t="s">
        <v>97</v>
      </c>
      <c r="C6" s="250"/>
      <c r="D6" s="152">
        <v>200000</v>
      </c>
      <c r="E6" s="254"/>
      <c r="F6" s="255"/>
      <c r="G6" s="255"/>
      <c r="H6" s="256"/>
      <c r="I6" s="152"/>
    </row>
    <row r="7" spans="2:9" ht="19.5" customHeight="1">
      <c r="B7" s="249" t="s">
        <v>98</v>
      </c>
      <c r="C7" s="250"/>
      <c r="D7" s="152">
        <v>908000</v>
      </c>
      <c r="E7" s="254"/>
      <c r="F7" s="255"/>
      <c r="G7" s="255"/>
      <c r="H7" s="256"/>
      <c r="I7" s="152"/>
    </row>
    <row r="8" spans="2:9" ht="19.5" customHeight="1">
      <c r="B8" s="249" t="s">
        <v>99</v>
      </c>
      <c r="C8" s="250"/>
      <c r="D8" s="152">
        <v>0</v>
      </c>
      <c r="E8" s="254"/>
      <c r="F8" s="255"/>
      <c r="G8" s="255"/>
      <c r="H8" s="256"/>
      <c r="I8" s="152"/>
    </row>
    <row r="9" spans="2:9" ht="19.5" customHeight="1">
      <c r="B9" s="249" t="s">
        <v>100</v>
      </c>
      <c r="C9" s="250"/>
      <c r="D9" s="152">
        <v>100000</v>
      </c>
      <c r="E9" s="254"/>
      <c r="F9" s="255"/>
      <c r="G9" s="255"/>
      <c r="H9" s="256"/>
      <c r="I9" s="152"/>
    </row>
    <row r="10" spans="2:9" ht="19.5" customHeight="1">
      <c r="B10" s="249" t="s">
        <v>101</v>
      </c>
      <c r="C10" s="250"/>
      <c r="D10" s="152">
        <v>0</v>
      </c>
      <c r="E10" s="254"/>
      <c r="F10" s="255"/>
      <c r="G10" s="255"/>
      <c r="H10" s="256"/>
      <c r="I10" s="152"/>
    </row>
    <row r="11" spans="2:9" ht="19.5" customHeight="1">
      <c r="B11" s="249" t="s">
        <v>102</v>
      </c>
      <c r="C11" s="250"/>
      <c r="D11" s="152">
        <v>55000</v>
      </c>
      <c r="E11" s="254"/>
      <c r="F11" s="255"/>
      <c r="G11" s="255"/>
      <c r="H11" s="256"/>
      <c r="I11" s="152"/>
    </row>
    <row r="12" spans="2:9" ht="19.5" customHeight="1">
      <c r="B12" s="249" t="s">
        <v>103</v>
      </c>
      <c r="C12" s="250"/>
      <c r="D12" s="152">
        <v>1263000</v>
      </c>
      <c r="E12" s="254"/>
      <c r="F12" s="255"/>
      <c r="G12" s="255"/>
      <c r="H12" s="256"/>
      <c r="I12" s="152"/>
    </row>
    <row r="13" spans="2:9" ht="19.5" customHeight="1">
      <c r="B13" t="s">
        <v>104</v>
      </c>
    </row>
    <row r="14" spans="2:9" ht="19.5" customHeight="1">
      <c r="B14" s="259" t="s">
        <v>105</v>
      </c>
      <c r="C14" s="259" t="s">
        <v>106</v>
      </c>
      <c r="D14" s="259" t="s">
        <v>122</v>
      </c>
      <c r="E14" s="251" t="s">
        <v>107</v>
      </c>
      <c r="F14" s="253"/>
      <c r="G14" s="251" t="s">
        <v>310</v>
      </c>
      <c r="H14" s="253"/>
      <c r="I14" s="152" t="s">
        <v>108</v>
      </c>
    </row>
    <row r="15" spans="2:9" ht="19.5" customHeight="1">
      <c r="B15" s="260"/>
      <c r="C15" s="260"/>
      <c r="D15" s="260"/>
      <c r="E15" s="261" t="s">
        <v>311</v>
      </c>
      <c r="F15" s="261" t="s">
        <v>312</v>
      </c>
      <c r="G15" s="261" t="s">
        <v>311</v>
      </c>
      <c r="H15" s="261" t="s">
        <v>312</v>
      </c>
      <c r="I15" s="152"/>
    </row>
    <row r="16" spans="2:9" ht="19.5" customHeight="1">
      <c r="B16" s="152" t="s">
        <v>7</v>
      </c>
      <c r="C16" s="152" t="s">
        <v>109</v>
      </c>
      <c r="D16" s="152">
        <v>558000</v>
      </c>
      <c r="E16" s="152">
        <v>558000</v>
      </c>
      <c r="F16" s="152"/>
      <c r="G16" s="152"/>
      <c r="H16" s="152"/>
      <c r="I16" s="152"/>
    </row>
    <row r="17" spans="2:9" ht="19.5" customHeight="1">
      <c r="B17" s="152" t="s">
        <v>110</v>
      </c>
      <c r="C17" s="152" t="s">
        <v>110</v>
      </c>
      <c r="D17" s="152">
        <v>0</v>
      </c>
      <c r="E17" s="152"/>
      <c r="F17" s="152"/>
      <c r="G17" s="152"/>
      <c r="H17" s="152"/>
      <c r="I17" s="152"/>
    </row>
    <row r="18" spans="2:9" ht="19.5" customHeight="1">
      <c r="B18" s="257" t="s">
        <v>111</v>
      </c>
      <c r="C18" s="152" t="s">
        <v>112</v>
      </c>
      <c r="D18" s="152">
        <v>50000</v>
      </c>
      <c r="E18" s="152"/>
      <c r="F18" s="152"/>
      <c r="G18" s="152">
        <v>50000</v>
      </c>
      <c r="H18" s="152" t="s">
        <v>318</v>
      </c>
      <c r="I18" s="152"/>
    </row>
    <row r="19" spans="2:9" ht="19.5" customHeight="1">
      <c r="B19" s="262"/>
      <c r="C19" s="152" t="s">
        <v>113</v>
      </c>
      <c r="D19" s="152">
        <v>47000</v>
      </c>
      <c r="E19" s="152">
        <v>47000</v>
      </c>
      <c r="F19" s="152" t="s">
        <v>316</v>
      </c>
      <c r="G19" s="152"/>
      <c r="H19" s="152"/>
      <c r="I19" s="152"/>
    </row>
    <row r="20" spans="2:9" ht="19.5" customHeight="1">
      <c r="B20" s="262"/>
      <c r="C20" s="152" t="s">
        <v>39</v>
      </c>
      <c r="D20" s="152">
        <v>20000</v>
      </c>
      <c r="E20" s="152">
        <v>20000</v>
      </c>
      <c r="F20" s="152"/>
      <c r="G20" s="152"/>
      <c r="H20" s="152"/>
      <c r="I20" s="152"/>
    </row>
    <row r="21" spans="2:9" ht="19.5" customHeight="1">
      <c r="B21" s="262"/>
      <c r="C21" s="152" t="s">
        <v>114</v>
      </c>
      <c r="D21" s="152">
        <v>20000</v>
      </c>
      <c r="E21" s="152">
        <v>20000</v>
      </c>
      <c r="F21" s="152" t="s">
        <v>317</v>
      </c>
      <c r="G21" s="152"/>
      <c r="H21" s="152"/>
      <c r="I21" s="152"/>
    </row>
    <row r="22" spans="2:9" ht="19.5" customHeight="1">
      <c r="B22" s="262"/>
      <c r="C22" s="152" t="s">
        <v>115</v>
      </c>
      <c r="D22" s="152">
        <v>38000</v>
      </c>
      <c r="E22" s="152">
        <v>38000</v>
      </c>
      <c r="F22" s="152" t="s">
        <v>321</v>
      </c>
      <c r="G22" s="152"/>
      <c r="H22" s="152"/>
      <c r="I22" s="152"/>
    </row>
    <row r="23" spans="2:9" ht="19.5" customHeight="1">
      <c r="B23" s="258"/>
      <c r="C23" s="152" t="s">
        <v>9</v>
      </c>
      <c r="D23" s="152">
        <v>0</v>
      </c>
      <c r="E23" s="152"/>
      <c r="F23" s="152"/>
      <c r="G23" s="152"/>
      <c r="H23" s="152"/>
      <c r="I23" s="152"/>
    </row>
    <row r="24" spans="2:9" ht="19.5" customHeight="1">
      <c r="B24" s="152" t="s">
        <v>41</v>
      </c>
      <c r="C24" s="152" t="s">
        <v>41</v>
      </c>
      <c r="D24" s="152">
        <v>0</v>
      </c>
      <c r="E24" s="152"/>
      <c r="F24" s="152"/>
      <c r="G24" s="152"/>
      <c r="H24" s="152"/>
      <c r="I24" s="152"/>
    </row>
    <row r="25" spans="2:9" ht="19.5" customHeight="1">
      <c r="B25" s="152" t="s">
        <v>43</v>
      </c>
      <c r="C25" s="152" t="s">
        <v>8</v>
      </c>
      <c r="D25" s="152">
        <v>80000</v>
      </c>
      <c r="E25" s="152">
        <v>80000</v>
      </c>
      <c r="F25" s="152" t="s">
        <v>320</v>
      </c>
      <c r="G25" s="152"/>
      <c r="H25" s="152"/>
      <c r="I25" s="152"/>
    </row>
    <row r="26" spans="2:9" ht="19.5" customHeight="1">
      <c r="B26" s="152" t="s">
        <v>116</v>
      </c>
      <c r="C26" s="152" t="s">
        <v>40</v>
      </c>
      <c r="D26" s="152">
        <v>50000</v>
      </c>
      <c r="E26" s="152"/>
      <c r="F26" s="152"/>
      <c r="G26" s="152">
        <v>50000</v>
      </c>
      <c r="H26" s="152" t="s">
        <v>319</v>
      </c>
      <c r="I26" s="152"/>
    </row>
    <row r="27" spans="2:9" ht="19.5" customHeight="1">
      <c r="B27" s="152" t="s">
        <v>103</v>
      </c>
      <c r="C27" s="152"/>
      <c r="D27" s="152">
        <v>863000</v>
      </c>
      <c r="E27" s="152">
        <v>763000</v>
      </c>
      <c r="F27" s="152"/>
      <c r="G27" s="152">
        <v>100000</v>
      </c>
      <c r="H27" s="152"/>
      <c r="I27" s="152"/>
    </row>
    <row r="28" spans="2:9" ht="19.5" customHeight="1">
      <c r="B28" s="152" t="s">
        <v>117</v>
      </c>
      <c r="C28" s="152" t="s">
        <v>118</v>
      </c>
      <c r="D28" s="152">
        <v>400000</v>
      </c>
      <c r="E28" s="152">
        <v>150000</v>
      </c>
      <c r="F28" s="152"/>
      <c r="G28" s="152"/>
      <c r="H28" s="152"/>
      <c r="I28" s="152" t="s">
        <v>315</v>
      </c>
    </row>
    <row r="29" spans="2:9" ht="19.5" customHeight="1">
      <c r="B29" s="152" t="s">
        <v>103</v>
      </c>
      <c r="C29" s="152"/>
      <c r="D29" s="152">
        <v>400000</v>
      </c>
      <c r="E29" s="152">
        <v>150000</v>
      </c>
      <c r="F29" s="152"/>
      <c r="G29" s="152">
        <v>0</v>
      </c>
      <c r="H29" s="152"/>
      <c r="I29" s="152"/>
    </row>
    <row r="30" spans="2:9" ht="19.5" customHeight="1">
      <c r="B30" s="152" t="s">
        <v>119</v>
      </c>
      <c r="C30" s="152"/>
      <c r="D30" s="152">
        <v>0</v>
      </c>
      <c r="E30" s="152"/>
      <c r="F30" s="152"/>
      <c r="G30" s="152"/>
      <c r="H30" s="152"/>
      <c r="I30" s="152"/>
    </row>
    <row r="31" spans="2:9" ht="19.5" customHeight="1">
      <c r="B31" s="152" t="s">
        <v>103</v>
      </c>
      <c r="C31" s="152"/>
      <c r="D31" s="152">
        <v>0</v>
      </c>
      <c r="E31" s="152">
        <v>0</v>
      </c>
      <c r="F31" s="152"/>
      <c r="G31" s="152">
        <v>0</v>
      </c>
      <c r="H31" s="152"/>
      <c r="I31" s="152"/>
    </row>
    <row r="32" spans="2:9" ht="19.5" customHeight="1">
      <c r="B32" s="251" t="s">
        <v>120</v>
      </c>
      <c r="C32" s="253"/>
      <c r="D32" s="152">
        <v>1263000</v>
      </c>
      <c r="E32" s="152">
        <v>913000</v>
      </c>
      <c r="F32" s="152"/>
      <c r="G32" s="152">
        <v>100000</v>
      </c>
      <c r="H32" s="152"/>
      <c r="I32" s="152"/>
    </row>
    <row r="33" spans="2:2" ht="19.5" customHeight="1">
      <c r="B33" t="s">
        <v>121</v>
      </c>
    </row>
  </sheetData>
  <mergeCells count="15">
    <mergeCell ref="E12:H12"/>
    <mergeCell ref="B14:B15"/>
    <mergeCell ref="C14:C15"/>
    <mergeCell ref="E14:F14"/>
    <mergeCell ref="G14:H14"/>
    <mergeCell ref="D14:D15"/>
    <mergeCell ref="B18:B23"/>
    <mergeCell ref="B32:C32"/>
    <mergeCell ref="E9:H9"/>
    <mergeCell ref="E10:H10"/>
    <mergeCell ref="E11:H11"/>
    <mergeCell ref="E6:H6"/>
    <mergeCell ref="E7:H7"/>
    <mergeCell ref="E8:H8"/>
    <mergeCell ref="E5:H5"/>
  </mergeCells>
  <phoneticPr fontId="1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B49"/>
  <sheetViews>
    <sheetView zoomScaleNormal="100" workbookViewId="0">
      <selection activeCell="V23" sqref="V23"/>
    </sheetView>
  </sheetViews>
  <sheetFormatPr defaultRowHeight="13.5"/>
  <cols>
    <col min="1" max="1" width="3.25" style="43" customWidth="1"/>
    <col min="2" max="7" width="3.125" style="43" customWidth="1"/>
    <col min="8" max="8" width="4" style="47" customWidth="1"/>
    <col min="9" max="9" width="10.625" style="43" customWidth="1"/>
    <col min="10" max="10" width="28.625" style="43" customWidth="1"/>
    <col min="11" max="13" width="10.625" style="46" customWidth="1"/>
    <col min="14" max="14" width="12.125" style="46" customWidth="1"/>
    <col min="15" max="15" width="10.375" style="43" customWidth="1"/>
    <col min="16" max="16" width="14.625" style="43" customWidth="1"/>
    <col min="17" max="17" width="3.125" style="45" customWidth="1"/>
    <col min="18" max="18" width="18.125" style="44" customWidth="1"/>
    <col min="19" max="19" width="9" style="43"/>
    <col min="20" max="20" width="4.75" style="43" customWidth="1"/>
    <col min="21" max="21" width="4.125" style="43" customWidth="1"/>
    <col min="22" max="22" width="5.5" style="43" customWidth="1"/>
    <col min="23" max="23" width="5.375" style="43" customWidth="1"/>
    <col min="24" max="24" width="11" style="43" customWidth="1"/>
    <col min="25" max="25" width="14.75" style="43" customWidth="1"/>
    <col min="26" max="26" width="10.5" style="43" bestFit="1" customWidth="1"/>
    <col min="27" max="28" width="9.125" style="43" bestFit="1" customWidth="1"/>
    <col min="29" max="32" width="9" style="43"/>
    <col min="33" max="33" width="10.875" style="43" customWidth="1"/>
    <col min="34" max="34" width="12.5" style="43" customWidth="1"/>
    <col min="35" max="35" width="4.375" style="43" customWidth="1"/>
    <col min="36" max="36" width="16.875" style="43" customWidth="1"/>
    <col min="37" max="37" width="9" style="43"/>
    <col min="38" max="38" width="5.125" style="43" customWidth="1"/>
    <col min="39" max="39" width="4.875" style="43" customWidth="1"/>
    <col min="40" max="40" width="6" style="43" customWidth="1"/>
    <col min="41" max="41" width="6.25" style="43" customWidth="1"/>
    <col min="42" max="42" width="9" style="43"/>
    <col min="43" max="43" width="23" style="43" customWidth="1"/>
    <col min="44" max="44" width="11.625" style="43" bestFit="1" customWidth="1"/>
    <col min="45" max="48" width="9.5" style="43" bestFit="1" customWidth="1"/>
    <col min="49" max="49" width="9.125" style="43" bestFit="1" customWidth="1"/>
    <col min="50" max="52" width="9" style="43"/>
    <col min="53" max="53" width="4.5" style="43" customWidth="1"/>
    <col min="54" max="16384" width="9" style="43"/>
  </cols>
  <sheetData>
    <row r="2" spans="2:54">
      <c r="B2" s="195" t="s">
        <v>221</v>
      </c>
      <c r="C2" s="196"/>
      <c r="D2" s="196"/>
      <c r="E2" s="196"/>
      <c r="F2" s="196"/>
      <c r="G2" s="196"/>
      <c r="H2" s="196"/>
      <c r="I2" s="196"/>
      <c r="J2" s="196"/>
      <c r="K2" s="196"/>
      <c r="L2" s="196"/>
      <c r="M2" s="196"/>
      <c r="N2" s="196"/>
      <c r="O2" s="196"/>
      <c r="P2" s="196"/>
      <c r="Q2" s="196"/>
      <c r="R2" s="196"/>
      <c r="V2" s="155"/>
      <c r="W2" s="155"/>
      <c r="X2" s="155"/>
      <c r="Y2" s="156" t="s">
        <v>308</v>
      </c>
      <c r="Z2" s="154"/>
      <c r="AA2" s="154"/>
      <c r="AB2" s="154"/>
      <c r="AC2" s="154"/>
      <c r="AD2" s="154"/>
      <c r="AE2" s="97"/>
      <c r="AF2" s="97"/>
      <c r="AN2" s="155" t="s">
        <v>12</v>
      </c>
      <c r="AO2" s="155"/>
      <c r="AP2" s="155"/>
      <c r="AQ2" s="154" t="s">
        <v>220</v>
      </c>
      <c r="AR2" s="154"/>
      <c r="AS2" s="154"/>
      <c r="AT2" s="154"/>
      <c r="AU2" s="154"/>
      <c r="AV2" s="154"/>
      <c r="AW2" s="154"/>
      <c r="AX2" s="153" t="s">
        <v>237</v>
      </c>
      <c r="AY2" s="153"/>
    </row>
    <row r="3" spans="2:54">
      <c r="B3" s="197" t="s">
        <v>247</v>
      </c>
      <c r="C3" s="198"/>
      <c r="D3" s="198"/>
      <c r="E3" s="198"/>
      <c r="F3" s="198"/>
      <c r="G3" s="198"/>
      <c r="H3" s="198"/>
      <c r="I3" s="198"/>
      <c r="J3" s="198"/>
      <c r="K3" s="198"/>
      <c r="L3" s="198"/>
      <c r="M3" s="198"/>
      <c r="N3" s="198"/>
      <c r="O3" s="198"/>
      <c r="P3" s="198"/>
      <c r="Q3" s="198"/>
      <c r="R3" s="198"/>
      <c r="W3" s="163" t="s">
        <v>243</v>
      </c>
      <c r="X3" s="164"/>
      <c r="Y3" s="164"/>
      <c r="AC3" s="95" t="s">
        <v>14</v>
      </c>
      <c r="AD3" s="165"/>
      <c r="AE3" s="165"/>
      <c r="AF3" s="165"/>
      <c r="AG3" s="165"/>
      <c r="AN3" s="163" t="s">
        <v>246</v>
      </c>
      <c r="AO3" s="164"/>
      <c r="AP3" s="164"/>
      <c r="AU3" s="95" t="s">
        <v>14</v>
      </c>
      <c r="AV3" s="165"/>
      <c r="AW3" s="165"/>
      <c r="AX3" s="165"/>
      <c r="AY3" s="165"/>
    </row>
    <row r="4" spans="2:54" ht="13.5" customHeight="1">
      <c r="B4" s="157" t="s">
        <v>219</v>
      </c>
      <c r="C4" s="157"/>
      <c r="D4" s="157"/>
      <c r="E4" s="157" t="s">
        <v>218</v>
      </c>
      <c r="F4" s="157"/>
      <c r="G4" s="157"/>
      <c r="H4" s="112" t="s">
        <v>217</v>
      </c>
      <c r="I4" s="112" t="s">
        <v>216</v>
      </c>
      <c r="J4" s="112" t="s">
        <v>215</v>
      </c>
      <c r="K4" s="113" t="s">
        <v>214</v>
      </c>
      <c r="L4" s="113" t="s">
        <v>213</v>
      </c>
      <c r="M4" s="113" t="s">
        <v>212</v>
      </c>
      <c r="N4" s="113" t="s">
        <v>211</v>
      </c>
      <c r="O4" s="112" t="s">
        <v>210</v>
      </c>
      <c r="P4" s="112" t="s">
        <v>209</v>
      </c>
      <c r="Q4" s="112" t="s">
        <v>208</v>
      </c>
      <c r="R4" s="112" t="s">
        <v>207</v>
      </c>
      <c r="T4" s="158" t="s">
        <v>4</v>
      </c>
      <c r="U4" s="158"/>
      <c r="V4" s="158"/>
      <c r="W4" s="159" t="s">
        <v>0</v>
      </c>
      <c r="X4" s="160" t="s">
        <v>245</v>
      </c>
      <c r="Y4" s="159" t="s">
        <v>5</v>
      </c>
      <c r="Z4" s="159" t="s">
        <v>206</v>
      </c>
      <c r="AA4" s="159" t="s">
        <v>205</v>
      </c>
      <c r="AB4" s="159" t="s">
        <v>6</v>
      </c>
      <c r="AC4" s="159"/>
      <c r="AD4" s="159"/>
      <c r="AE4" s="159"/>
      <c r="AF4" s="158" t="s">
        <v>23</v>
      </c>
      <c r="AG4" s="158" t="s">
        <v>204</v>
      </c>
      <c r="AH4" s="158" t="s">
        <v>203</v>
      </c>
      <c r="AI4" s="158" t="s">
        <v>63</v>
      </c>
      <c r="AJ4" s="158" t="s">
        <v>202</v>
      </c>
      <c r="AL4" s="173" t="s">
        <v>4</v>
      </c>
      <c r="AM4" s="174"/>
      <c r="AN4" s="175"/>
      <c r="AO4" s="159" t="s">
        <v>0</v>
      </c>
      <c r="AP4" s="159" t="s">
        <v>17</v>
      </c>
      <c r="AQ4" s="159" t="s">
        <v>5</v>
      </c>
      <c r="AR4" s="169" t="s">
        <v>206</v>
      </c>
      <c r="AS4" s="171" t="s">
        <v>239</v>
      </c>
      <c r="AT4" s="159" t="s">
        <v>6</v>
      </c>
      <c r="AU4" s="159"/>
      <c r="AV4" s="159"/>
      <c r="AW4" s="159"/>
      <c r="AX4" s="158" t="s">
        <v>23</v>
      </c>
      <c r="AY4" s="158" t="s">
        <v>204</v>
      </c>
      <c r="AZ4" s="158" t="s">
        <v>203</v>
      </c>
      <c r="BA4" s="158" t="s">
        <v>63</v>
      </c>
      <c r="BB4" s="158" t="s">
        <v>202</v>
      </c>
    </row>
    <row r="5" spans="2:54" ht="37.5">
      <c r="B5" s="157" t="s">
        <v>201</v>
      </c>
      <c r="C5" s="157"/>
      <c r="D5" s="157"/>
      <c r="E5" s="177" t="s">
        <v>200</v>
      </c>
      <c r="F5" s="157"/>
      <c r="G5" s="157"/>
      <c r="H5" s="114" t="s">
        <v>199</v>
      </c>
      <c r="I5" s="112" t="s">
        <v>244</v>
      </c>
      <c r="J5" s="112" t="s">
        <v>130</v>
      </c>
      <c r="K5" s="113" t="s">
        <v>198</v>
      </c>
      <c r="L5" s="115" t="s">
        <v>197</v>
      </c>
      <c r="M5" s="115" t="s">
        <v>196</v>
      </c>
      <c r="N5" s="116" t="s">
        <v>195</v>
      </c>
      <c r="O5" s="117" t="s">
        <v>194</v>
      </c>
      <c r="P5" s="117" t="s">
        <v>193</v>
      </c>
      <c r="Q5" s="112" t="s">
        <v>192</v>
      </c>
      <c r="R5" s="112" t="s">
        <v>125</v>
      </c>
      <c r="T5" s="92" t="s">
        <v>297</v>
      </c>
      <c r="U5" s="92" t="s">
        <v>61</v>
      </c>
      <c r="V5" s="91" t="s">
        <v>62</v>
      </c>
      <c r="W5" s="159"/>
      <c r="X5" s="160"/>
      <c r="Y5" s="159"/>
      <c r="Z5" s="159"/>
      <c r="AA5" s="159"/>
      <c r="AB5" s="89" t="s">
        <v>7</v>
      </c>
      <c r="AC5" s="89" t="s">
        <v>8</v>
      </c>
      <c r="AD5" s="89" t="s">
        <v>9</v>
      </c>
      <c r="AE5" s="88" t="s">
        <v>22</v>
      </c>
      <c r="AF5" s="158"/>
      <c r="AG5" s="158"/>
      <c r="AH5" s="158"/>
      <c r="AI5" s="158"/>
      <c r="AJ5" s="158"/>
      <c r="AL5" s="138" t="s">
        <v>296</v>
      </c>
      <c r="AM5" s="92" t="s">
        <v>61</v>
      </c>
      <c r="AN5" s="91" t="s">
        <v>62</v>
      </c>
      <c r="AO5" s="159"/>
      <c r="AP5" s="159"/>
      <c r="AQ5" s="159"/>
      <c r="AR5" s="170"/>
      <c r="AS5" s="172"/>
      <c r="AT5" s="103" t="s">
        <v>7</v>
      </c>
      <c r="AU5" s="103" t="s">
        <v>8</v>
      </c>
      <c r="AV5" s="103" t="s">
        <v>9</v>
      </c>
      <c r="AW5" s="104" t="s">
        <v>22</v>
      </c>
      <c r="AX5" s="176"/>
      <c r="AY5" s="176"/>
      <c r="AZ5" s="176"/>
      <c r="BA5" s="176"/>
      <c r="BB5" s="176"/>
    </row>
    <row r="6" spans="2:54" ht="20.100000000000001" customHeight="1">
      <c r="B6" s="87">
        <v>30</v>
      </c>
      <c r="C6" s="86">
        <v>8</v>
      </c>
      <c r="D6" s="85">
        <v>10</v>
      </c>
      <c r="E6" s="84"/>
      <c r="F6" s="83"/>
      <c r="G6" s="82"/>
      <c r="H6" s="59"/>
      <c r="I6" s="59"/>
      <c r="J6" s="57" t="s">
        <v>162</v>
      </c>
      <c r="K6" s="98">
        <v>200000</v>
      </c>
      <c r="L6" s="98"/>
      <c r="M6" s="98"/>
      <c r="N6" s="100">
        <f>K6-L6-M6</f>
        <v>200000</v>
      </c>
      <c r="O6" s="81"/>
      <c r="P6" s="81"/>
      <c r="Q6" s="59"/>
      <c r="R6" s="59"/>
      <c r="T6" s="118">
        <f>IF($E6="",IF($B6="","",$B6),$E6)</f>
        <v>30</v>
      </c>
      <c r="U6" s="118">
        <f>IF($F6="",IF($C6="","",$C6),$F6)</f>
        <v>8</v>
      </c>
      <c r="V6" s="118">
        <f>IF($G6="",IF($D6="","",$D6),$G6)</f>
        <v>10</v>
      </c>
      <c r="W6" s="118" t="str">
        <f t="shared" ref="W6:W17" si="0">IF($H6="","",$H6)</f>
        <v/>
      </c>
      <c r="X6" s="118" t="str">
        <f>IF($I6="","",$I6)</f>
        <v/>
      </c>
      <c r="Y6" s="118" t="str">
        <f t="shared" ref="Y6:Y17" si="1">IF($J6="","",$J6)</f>
        <v>普通預金より（現金化）</v>
      </c>
      <c r="Z6" s="119">
        <f>IF($K6="","",$K6)</f>
        <v>200000</v>
      </c>
      <c r="AA6" s="119" t="str">
        <f>IF($M6="","",$M6)</f>
        <v/>
      </c>
      <c r="AB6" s="119" t="str">
        <f>IF($I6="賃金",IF($L6="",$M6,$L6),"")</f>
        <v/>
      </c>
      <c r="AC6" s="119" t="str">
        <f>IF($I6="委託費",IF($L6="",$M6,$L6),"")</f>
        <v/>
      </c>
      <c r="AD6" s="118" t="str">
        <f>IF($I6="","",(IF($I6="賃金","",(IF($I6="委託費","",(IF($I6="資機材費","",(IF($L6="",$M6,$L6)))))))))</f>
        <v/>
      </c>
      <c r="AE6" s="119" t="str">
        <f>IF($I6="資機材費",IF($L6="",$M6,$L6),"")</f>
        <v/>
      </c>
      <c r="AF6" s="119"/>
      <c r="AG6" s="118" t="str">
        <f>IF($O6="","",$O6)</f>
        <v/>
      </c>
      <c r="AH6" s="118" t="str">
        <f>IF($P6="","",$P6)</f>
        <v/>
      </c>
      <c r="AI6" s="118" t="str">
        <f>IF($Q6="","","*")</f>
        <v/>
      </c>
      <c r="AJ6" s="118" t="str">
        <f>IF($R6="","",$R6)</f>
        <v/>
      </c>
      <c r="AL6" s="139">
        <v>29</v>
      </c>
      <c r="AM6" s="139">
        <v>8</v>
      </c>
      <c r="AN6" s="139">
        <v>8</v>
      </c>
      <c r="AO6" s="57" t="s">
        <v>224</v>
      </c>
      <c r="AP6" s="57"/>
      <c r="AQ6" s="57" t="s">
        <v>225</v>
      </c>
      <c r="AR6" s="134">
        <v>260000</v>
      </c>
      <c r="AS6" s="58"/>
      <c r="AT6" s="58"/>
      <c r="AU6" s="58"/>
      <c r="AV6" s="58"/>
      <c r="AW6" s="58"/>
      <c r="AX6" s="58"/>
      <c r="AY6" s="57"/>
      <c r="AZ6" s="57"/>
      <c r="BA6" s="57" t="str">
        <f>IF($AI6="","","*")</f>
        <v/>
      </c>
      <c r="BB6" s="57"/>
    </row>
    <row r="7" spans="2:54" s="45" customFormat="1" ht="20.100000000000001" customHeight="1">
      <c r="B7" s="79">
        <v>30</v>
      </c>
      <c r="C7" s="80">
        <v>8</v>
      </c>
      <c r="D7" s="77">
        <v>10</v>
      </c>
      <c r="E7" s="79">
        <v>29</v>
      </c>
      <c r="F7" s="78">
        <v>6</v>
      </c>
      <c r="G7" s="77">
        <v>26</v>
      </c>
      <c r="H7" s="59" t="s">
        <v>191</v>
      </c>
      <c r="I7" s="57" t="s">
        <v>161</v>
      </c>
      <c r="J7" s="57" t="s">
        <v>190</v>
      </c>
      <c r="K7" s="98"/>
      <c r="L7" s="98"/>
      <c r="M7" s="98">
        <v>1760</v>
      </c>
      <c r="N7" s="98">
        <f t="shared" ref="N7:N23" si="2">N6+K7-L7-M7</f>
        <v>198240</v>
      </c>
      <c r="O7" s="60">
        <v>1</v>
      </c>
      <c r="P7" s="57" t="s">
        <v>189</v>
      </c>
      <c r="Q7" s="59" t="s">
        <v>188</v>
      </c>
      <c r="R7" s="57" t="s">
        <v>187</v>
      </c>
      <c r="T7" s="118">
        <f t="shared" ref="T7:T32" si="3">IF($E7="",IF($B7="","",$B7),$E7)</f>
        <v>29</v>
      </c>
      <c r="U7" s="118">
        <f t="shared" ref="U7:U16" si="4">IF($F7="",IF($C7="","",$C7),$F7)</f>
        <v>6</v>
      </c>
      <c r="V7" s="118">
        <f t="shared" ref="V7:V16" si="5">IF($G7="",IF($D7="","",$D7),$G7)</f>
        <v>26</v>
      </c>
      <c r="W7" s="118" t="str">
        <f t="shared" si="0"/>
        <v>②</v>
      </c>
      <c r="X7" s="118" t="str">
        <f t="shared" ref="X7:X16" si="6">IF($I7="","",$I7)</f>
        <v>保険料</v>
      </c>
      <c r="Y7" s="118" t="str">
        <f t="shared" si="1"/>
        <v>ボランティア保険</v>
      </c>
      <c r="Z7" s="119" t="str">
        <f t="shared" ref="Z7:Z16" si="7">IF($K7="","",$K7)</f>
        <v/>
      </c>
      <c r="AA7" s="119">
        <f t="shared" ref="AA7:AA16" si="8">IF($M7="","",$M7)</f>
        <v>1760</v>
      </c>
      <c r="AB7" s="119" t="str">
        <f t="shared" ref="AB7:AB16" si="9">IF($I7="賃金",IF($L7="",$M7,$L7),"")</f>
        <v/>
      </c>
      <c r="AC7" s="119" t="str">
        <f t="shared" ref="AC7:AC16" si="10">IF($I7="委託費",IF($L7="",$M7,$L7),"")</f>
        <v/>
      </c>
      <c r="AD7" s="118">
        <f t="shared" ref="AD7:AD16" si="11">IF($I7="","",(IF($I7="賃金","",(IF($I7="委託費","",(IF($I7="資機材費","",(IF($L7="",$M7,$L7)))))))))</f>
        <v>1760</v>
      </c>
      <c r="AE7" s="119" t="str">
        <f t="shared" ref="AE7:AE16" si="12">IF($I7="資機材費",IF($L7="",$M7,$L7),"")</f>
        <v/>
      </c>
      <c r="AF7" s="119"/>
      <c r="AG7" s="118">
        <f t="shared" ref="AG7:AG16" si="13">IF($O7="","",$O7)</f>
        <v>1</v>
      </c>
      <c r="AH7" s="118" t="str">
        <f t="shared" ref="AH7:AH16" si="14">IF($P7="","",$P7)</f>
        <v>1年分</v>
      </c>
      <c r="AI7" s="118" t="str">
        <f t="shared" ref="AI7:AI16" si="15">IF($Q7="","","*")</f>
        <v>*</v>
      </c>
      <c r="AJ7" s="118" t="str">
        <f t="shared" ref="AJ7:AJ16" si="16">IF($R7="","",$R7)</f>
        <v>8/10清算</v>
      </c>
      <c r="AL7" s="139">
        <v>29</v>
      </c>
      <c r="AM7" s="139">
        <v>8</v>
      </c>
      <c r="AN7" s="139">
        <v>10</v>
      </c>
      <c r="AO7" s="57" t="s">
        <v>222</v>
      </c>
      <c r="AP7" s="57" t="s">
        <v>222</v>
      </c>
      <c r="AQ7" s="57" t="s">
        <v>238</v>
      </c>
      <c r="AR7" s="134"/>
      <c r="AS7" s="58">
        <v>200000</v>
      </c>
      <c r="AT7" s="58" t="s">
        <v>222</v>
      </c>
      <c r="AU7" s="58" t="s">
        <v>222</v>
      </c>
      <c r="AV7" s="58"/>
      <c r="AW7" s="58"/>
      <c r="AX7" s="58"/>
      <c r="AY7" s="57"/>
      <c r="AZ7" s="57"/>
      <c r="BA7" s="57"/>
      <c r="BB7" s="57"/>
    </row>
    <row r="8" spans="2:54" s="45" customFormat="1" ht="20.100000000000001" customHeight="1">
      <c r="B8" s="79">
        <v>30</v>
      </c>
      <c r="C8" s="80">
        <v>8</v>
      </c>
      <c r="D8" s="77">
        <v>25</v>
      </c>
      <c r="E8" s="79"/>
      <c r="F8" s="78">
        <v>8</v>
      </c>
      <c r="G8" s="77">
        <v>25</v>
      </c>
      <c r="H8" s="59" t="s">
        <v>158</v>
      </c>
      <c r="I8" s="57" t="s">
        <v>157</v>
      </c>
      <c r="J8" s="57" t="s">
        <v>186</v>
      </c>
      <c r="K8" s="98"/>
      <c r="L8" s="98">
        <v>150000</v>
      </c>
      <c r="M8" s="98"/>
      <c r="N8" s="98">
        <f t="shared" si="2"/>
        <v>48240</v>
      </c>
      <c r="O8" s="60" t="s">
        <v>185</v>
      </c>
      <c r="P8" s="57" t="s">
        <v>164</v>
      </c>
      <c r="Q8" s="59" t="s">
        <v>150</v>
      </c>
      <c r="R8" s="57" t="s">
        <v>184</v>
      </c>
      <c r="T8" s="118">
        <f t="shared" si="3"/>
        <v>30</v>
      </c>
      <c r="U8" s="118">
        <f t="shared" si="4"/>
        <v>8</v>
      </c>
      <c r="V8" s="118">
        <f t="shared" si="5"/>
        <v>25</v>
      </c>
      <c r="W8" s="118" t="str">
        <f t="shared" si="0"/>
        <v>②</v>
      </c>
      <c r="X8" s="118" t="str">
        <f t="shared" si="6"/>
        <v>賃金</v>
      </c>
      <c r="Y8" s="118" t="str">
        <f t="shared" si="1"/>
        <v>賃金（6月～8月分）5名分</v>
      </c>
      <c r="Z8" s="119" t="str">
        <f t="shared" si="7"/>
        <v/>
      </c>
      <c r="AA8" s="119" t="str">
        <f t="shared" si="8"/>
        <v/>
      </c>
      <c r="AB8" s="119">
        <f t="shared" si="9"/>
        <v>150000</v>
      </c>
      <c r="AC8" s="119" t="str">
        <f t="shared" si="10"/>
        <v/>
      </c>
      <c r="AD8" s="118" t="str">
        <f t="shared" si="11"/>
        <v/>
      </c>
      <c r="AE8" s="119" t="str">
        <f t="shared" si="12"/>
        <v/>
      </c>
      <c r="AF8" s="119"/>
      <c r="AG8" s="118" t="str">
        <f t="shared" si="13"/>
        <v>2-1～2-5</v>
      </c>
      <c r="AH8" s="118" t="str">
        <f t="shared" si="14"/>
        <v>6/26～8/14</v>
      </c>
      <c r="AI8" s="118" t="str">
        <f t="shared" si="15"/>
        <v>*</v>
      </c>
      <c r="AJ8" s="118" t="str">
        <f t="shared" si="16"/>
        <v>源泉2610(預かり)</v>
      </c>
      <c r="AL8" s="139">
        <v>29</v>
      </c>
      <c r="AM8" s="139">
        <v>10</v>
      </c>
      <c r="AN8" s="139">
        <v>1</v>
      </c>
      <c r="AO8" s="57"/>
      <c r="AP8" s="57"/>
      <c r="AQ8" s="57" t="s">
        <v>76</v>
      </c>
      <c r="AR8" s="134">
        <v>1</v>
      </c>
      <c r="AS8" s="58"/>
      <c r="AT8" s="58"/>
      <c r="AU8" s="58"/>
      <c r="AV8" s="58"/>
      <c r="AW8" s="58"/>
      <c r="AX8" s="58"/>
      <c r="AY8" s="57"/>
      <c r="AZ8" s="57"/>
      <c r="BA8" s="57"/>
      <c r="BB8" s="57"/>
    </row>
    <row r="9" spans="2:54" s="45" customFormat="1" ht="20.100000000000001" customHeight="1">
      <c r="B9" s="79">
        <v>30</v>
      </c>
      <c r="C9" s="80">
        <v>10</v>
      </c>
      <c r="D9" s="77">
        <v>1</v>
      </c>
      <c r="E9" s="79"/>
      <c r="F9" s="78">
        <v>10</v>
      </c>
      <c r="G9" s="77">
        <v>1</v>
      </c>
      <c r="H9" s="59" t="s">
        <v>158</v>
      </c>
      <c r="I9" s="57" t="s">
        <v>157</v>
      </c>
      <c r="J9" s="57" t="s">
        <v>183</v>
      </c>
      <c r="K9" s="98"/>
      <c r="L9" s="98">
        <v>48000</v>
      </c>
      <c r="M9" s="98"/>
      <c r="N9" s="98">
        <f t="shared" si="2"/>
        <v>240</v>
      </c>
      <c r="O9" s="60" t="s">
        <v>182</v>
      </c>
      <c r="P9" s="57" t="s">
        <v>167</v>
      </c>
      <c r="Q9" s="59" t="s">
        <v>150</v>
      </c>
      <c r="R9" s="57" t="s">
        <v>181</v>
      </c>
      <c r="T9" s="118">
        <f t="shared" si="3"/>
        <v>30</v>
      </c>
      <c r="U9" s="118">
        <f t="shared" si="4"/>
        <v>10</v>
      </c>
      <c r="V9" s="118">
        <f t="shared" si="5"/>
        <v>1</v>
      </c>
      <c r="W9" s="118" t="str">
        <f t="shared" si="0"/>
        <v>②</v>
      </c>
      <c r="X9" s="118" t="str">
        <f t="shared" si="6"/>
        <v>賃金</v>
      </c>
      <c r="Y9" s="118" t="str">
        <f t="shared" si="1"/>
        <v>賃金（9月分）4名分 (計68,000円）</v>
      </c>
      <c r="Z9" s="119" t="str">
        <f t="shared" si="7"/>
        <v/>
      </c>
      <c r="AA9" s="119" t="str">
        <f t="shared" si="8"/>
        <v/>
      </c>
      <c r="AB9" s="119">
        <f t="shared" si="9"/>
        <v>48000</v>
      </c>
      <c r="AC9" s="119" t="str">
        <f t="shared" si="10"/>
        <v/>
      </c>
      <c r="AD9" s="118" t="str">
        <f t="shared" si="11"/>
        <v/>
      </c>
      <c r="AE9" s="119" t="str">
        <f t="shared" si="12"/>
        <v/>
      </c>
      <c r="AF9" s="119"/>
      <c r="AG9" s="118" t="str">
        <f t="shared" si="13"/>
        <v>3-1～3-4</v>
      </c>
      <c r="AH9" s="118" t="str">
        <f t="shared" si="14"/>
        <v>8/28～9/25</v>
      </c>
      <c r="AI9" s="118" t="str">
        <f t="shared" si="15"/>
        <v>*</v>
      </c>
      <c r="AJ9" s="118" t="str">
        <f t="shared" si="16"/>
        <v xml:space="preserve">源泉2040(預かり) </v>
      </c>
      <c r="AL9" s="139">
        <v>29</v>
      </c>
      <c r="AM9" s="139">
        <v>10</v>
      </c>
      <c r="AN9" s="139">
        <v>5</v>
      </c>
      <c r="AO9" s="57" t="s">
        <v>224</v>
      </c>
      <c r="AP9" s="57"/>
      <c r="AQ9" s="57" t="s">
        <v>226</v>
      </c>
      <c r="AR9" s="134">
        <v>500000</v>
      </c>
      <c r="AS9" s="58"/>
      <c r="AT9" s="58"/>
      <c r="AU9" s="58"/>
      <c r="AV9" s="58"/>
      <c r="AW9" s="58"/>
      <c r="AX9" s="58"/>
      <c r="AY9" s="57"/>
      <c r="AZ9" s="57"/>
      <c r="BA9" s="57"/>
      <c r="BB9" s="57"/>
    </row>
    <row r="10" spans="2:54" ht="20.100000000000001" customHeight="1">
      <c r="B10" s="79">
        <v>30</v>
      </c>
      <c r="C10" s="80">
        <v>10</v>
      </c>
      <c r="D10" s="77">
        <v>5</v>
      </c>
      <c r="E10" s="79"/>
      <c r="F10" s="78"/>
      <c r="G10" s="77"/>
      <c r="H10" s="59"/>
      <c r="I10" s="57"/>
      <c r="J10" s="57" t="s">
        <v>162</v>
      </c>
      <c r="K10" s="98">
        <v>200000</v>
      </c>
      <c r="L10" s="98"/>
      <c r="M10" s="98"/>
      <c r="N10" s="98">
        <f t="shared" si="2"/>
        <v>200240</v>
      </c>
      <c r="O10" s="60"/>
      <c r="P10" s="57"/>
      <c r="Q10" s="59"/>
      <c r="R10" s="57"/>
      <c r="T10" s="118">
        <f t="shared" si="3"/>
        <v>30</v>
      </c>
      <c r="U10" s="118">
        <f t="shared" si="4"/>
        <v>10</v>
      </c>
      <c r="V10" s="118">
        <f t="shared" si="5"/>
        <v>5</v>
      </c>
      <c r="W10" s="118" t="str">
        <f t="shared" si="0"/>
        <v/>
      </c>
      <c r="X10" s="118" t="str">
        <f t="shared" si="6"/>
        <v/>
      </c>
      <c r="Y10" s="118" t="str">
        <f t="shared" si="1"/>
        <v>普通預金より（現金化）</v>
      </c>
      <c r="Z10" s="119">
        <f t="shared" si="7"/>
        <v>200000</v>
      </c>
      <c r="AA10" s="119" t="str">
        <f t="shared" si="8"/>
        <v/>
      </c>
      <c r="AB10" s="119" t="str">
        <f t="shared" si="9"/>
        <v/>
      </c>
      <c r="AC10" s="119" t="str">
        <f t="shared" si="10"/>
        <v/>
      </c>
      <c r="AD10" s="118" t="str">
        <f t="shared" si="11"/>
        <v/>
      </c>
      <c r="AE10" s="119" t="str">
        <f t="shared" si="12"/>
        <v/>
      </c>
      <c r="AF10" s="119"/>
      <c r="AG10" s="118" t="str">
        <f t="shared" si="13"/>
        <v/>
      </c>
      <c r="AH10" s="118" t="str">
        <f t="shared" si="14"/>
        <v/>
      </c>
      <c r="AI10" s="118" t="str">
        <f t="shared" si="15"/>
        <v/>
      </c>
      <c r="AJ10" s="118" t="str">
        <f t="shared" si="16"/>
        <v/>
      </c>
      <c r="AL10" s="139">
        <v>29</v>
      </c>
      <c r="AM10" s="139">
        <v>10</v>
      </c>
      <c r="AN10" s="139">
        <v>5</v>
      </c>
      <c r="AO10" s="57" t="s">
        <v>222</v>
      </c>
      <c r="AP10" s="57" t="s">
        <v>222</v>
      </c>
      <c r="AQ10" s="57" t="s">
        <v>238</v>
      </c>
      <c r="AR10" s="134"/>
      <c r="AS10" s="58">
        <v>200000</v>
      </c>
      <c r="AT10" s="58" t="s">
        <v>222</v>
      </c>
      <c r="AU10" s="58" t="s">
        <v>222</v>
      </c>
      <c r="AV10" s="58"/>
      <c r="AW10" s="58"/>
      <c r="AX10" s="58"/>
      <c r="AY10" s="57"/>
      <c r="AZ10" s="57"/>
      <c r="BA10" s="57"/>
      <c r="BB10" s="57"/>
    </row>
    <row r="11" spans="2:54" ht="20.100000000000001" customHeight="1">
      <c r="B11" s="79">
        <v>30</v>
      </c>
      <c r="C11" s="80">
        <v>10</v>
      </c>
      <c r="D11" s="77">
        <v>5</v>
      </c>
      <c r="E11" s="79"/>
      <c r="F11" s="78">
        <v>10</v>
      </c>
      <c r="G11" s="77">
        <v>1</v>
      </c>
      <c r="H11" s="59" t="s">
        <v>158</v>
      </c>
      <c r="I11" s="57" t="s">
        <v>157</v>
      </c>
      <c r="J11" s="57" t="s">
        <v>180</v>
      </c>
      <c r="K11" s="98"/>
      <c r="L11" s="98"/>
      <c r="M11" s="98">
        <v>20000</v>
      </c>
      <c r="N11" s="98">
        <f t="shared" si="2"/>
        <v>180240</v>
      </c>
      <c r="O11" s="60"/>
      <c r="P11" s="57"/>
      <c r="Q11" s="59" t="s">
        <v>150</v>
      </c>
      <c r="R11" s="57" t="s">
        <v>179</v>
      </c>
      <c r="T11" s="118">
        <f t="shared" si="3"/>
        <v>30</v>
      </c>
      <c r="U11" s="118">
        <f t="shared" si="4"/>
        <v>10</v>
      </c>
      <c r="V11" s="118">
        <f t="shared" si="5"/>
        <v>1</v>
      </c>
      <c r="W11" s="118" t="str">
        <f t="shared" si="0"/>
        <v>②</v>
      </c>
      <c r="X11" s="118" t="str">
        <f t="shared" si="6"/>
        <v>賃金</v>
      </c>
      <c r="Y11" s="118" t="str">
        <f t="shared" si="1"/>
        <v>賃金（9月分）4名分 (立替分)</v>
      </c>
      <c r="Z11" s="119" t="str">
        <f t="shared" si="7"/>
        <v/>
      </c>
      <c r="AA11" s="119">
        <f t="shared" si="8"/>
        <v>20000</v>
      </c>
      <c r="AB11" s="119">
        <f t="shared" si="9"/>
        <v>20000</v>
      </c>
      <c r="AC11" s="119" t="str">
        <f t="shared" si="10"/>
        <v/>
      </c>
      <c r="AD11" s="118" t="str">
        <f t="shared" si="11"/>
        <v/>
      </c>
      <c r="AE11" s="119" t="str">
        <f t="shared" si="12"/>
        <v/>
      </c>
      <c r="AF11" s="119"/>
      <c r="AG11" s="118" t="str">
        <f t="shared" si="13"/>
        <v/>
      </c>
      <c r="AH11" s="118" t="str">
        <f t="shared" si="14"/>
        <v/>
      </c>
      <c r="AI11" s="118" t="str">
        <f t="shared" si="15"/>
        <v>*</v>
      </c>
      <c r="AJ11" s="118" t="str">
        <f t="shared" si="16"/>
        <v xml:space="preserve"> 10/5清算</v>
      </c>
      <c r="AL11" s="139">
        <v>29</v>
      </c>
      <c r="AM11" s="139">
        <v>12</v>
      </c>
      <c r="AN11" s="139">
        <v>25</v>
      </c>
      <c r="AO11" s="57" t="s">
        <v>1</v>
      </c>
      <c r="AP11" s="57" t="s">
        <v>34</v>
      </c>
      <c r="AQ11" s="57" t="s">
        <v>80</v>
      </c>
      <c r="AR11" s="134"/>
      <c r="AS11" s="58"/>
      <c r="AT11" s="58">
        <v>120000</v>
      </c>
      <c r="AU11" s="58"/>
      <c r="AV11" s="58"/>
      <c r="AW11" s="58"/>
      <c r="AX11" s="58"/>
      <c r="AY11" s="57" t="s">
        <v>227</v>
      </c>
      <c r="AZ11" s="57" t="s">
        <v>228</v>
      </c>
      <c r="BA11" s="57" t="s">
        <v>223</v>
      </c>
      <c r="BB11" s="57" t="s">
        <v>236</v>
      </c>
    </row>
    <row r="12" spans="2:54" ht="20.100000000000001" customHeight="1">
      <c r="B12" s="79">
        <v>30</v>
      </c>
      <c r="C12" s="80">
        <v>10</v>
      </c>
      <c r="D12" s="77">
        <v>5</v>
      </c>
      <c r="E12" s="79"/>
      <c r="F12" s="78">
        <v>10</v>
      </c>
      <c r="G12" s="77">
        <v>1</v>
      </c>
      <c r="H12" s="59" t="s">
        <v>178</v>
      </c>
      <c r="I12" s="57" t="s">
        <v>177</v>
      </c>
      <c r="J12" s="57" t="s">
        <v>176</v>
      </c>
      <c r="K12" s="98"/>
      <c r="L12" s="98"/>
      <c r="M12" s="98">
        <v>3000</v>
      </c>
      <c r="N12" s="98">
        <f t="shared" si="2"/>
        <v>177240</v>
      </c>
      <c r="O12" s="60">
        <v>4</v>
      </c>
      <c r="P12" s="57" t="s">
        <v>175</v>
      </c>
      <c r="Q12" s="59" t="s">
        <v>174</v>
      </c>
      <c r="R12" s="57" t="s">
        <v>173</v>
      </c>
      <c r="T12" s="118">
        <f t="shared" si="3"/>
        <v>30</v>
      </c>
      <c r="U12" s="118">
        <f t="shared" si="4"/>
        <v>10</v>
      </c>
      <c r="V12" s="118">
        <f t="shared" si="5"/>
        <v>1</v>
      </c>
      <c r="W12" s="118" t="str">
        <f t="shared" si="0"/>
        <v>①</v>
      </c>
      <c r="X12" s="118" t="str">
        <f t="shared" si="6"/>
        <v>賃借料</v>
      </c>
      <c r="Y12" s="118" t="str">
        <f t="shared" si="1"/>
        <v>GPS借用料</v>
      </c>
      <c r="Z12" s="119" t="str">
        <f t="shared" si="7"/>
        <v/>
      </c>
      <c r="AA12" s="119">
        <f t="shared" si="8"/>
        <v>3000</v>
      </c>
      <c r="AB12" s="119" t="str">
        <f t="shared" si="9"/>
        <v/>
      </c>
      <c r="AC12" s="119" t="str">
        <f t="shared" si="10"/>
        <v/>
      </c>
      <c r="AD12" s="118">
        <f t="shared" si="11"/>
        <v>3000</v>
      </c>
      <c r="AE12" s="119" t="str">
        <f t="shared" si="12"/>
        <v/>
      </c>
      <c r="AF12" s="119"/>
      <c r="AG12" s="118">
        <f t="shared" si="13"/>
        <v>4</v>
      </c>
      <c r="AH12" s="118" t="str">
        <f t="shared" si="14"/>
        <v>5/20～24</v>
      </c>
      <c r="AI12" s="118" t="str">
        <f t="shared" si="15"/>
        <v>*</v>
      </c>
      <c r="AJ12" s="118" t="str">
        <f t="shared" si="16"/>
        <v>10/5清算</v>
      </c>
      <c r="AL12" s="139">
        <v>30</v>
      </c>
      <c r="AM12" s="139">
        <v>1</v>
      </c>
      <c r="AN12" s="139">
        <v>30</v>
      </c>
      <c r="AO12" s="57" t="s">
        <v>224</v>
      </c>
      <c r="AP12" s="57"/>
      <c r="AQ12" s="57" t="s">
        <v>229</v>
      </c>
      <c r="AR12" s="134">
        <v>302000</v>
      </c>
      <c r="AS12" s="58"/>
      <c r="AT12" s="58"/>
      <c r="AU12" s="58"/>
      <c r="AV12" s="58"/>
      <c r="AW12" s="58"/>
      <c r="AX12" s="58"/>
      <c r="AY12" s="57"/>
      <c r="AZ12" s="57"/>
      <c r="BA12" s="57" t="s">
        <v>223</v>
      </c>
      <c r="BB12" s="57"/>
    </row>
    <row r="13" spans="2:54" ht="20.100000000000001" customHeight="1">
      <c r="B13" s="79">
        <v>30</v>
      </c>
      <c r="C13" s="80">
        <v>10</v>
      </c>
      <c r="D13" s="77">
        <v>10</v>
      </c>
      <c r="E13" s="79"/>
      <c r="F13" s="78"/>
      <c r="G13" s="77"/>
      <c r="H13" s="59"/>
      <c r="I13" s="57"/>
      <c r="J13" s="57" t="s">
        <v>172</v>
      </c>
      <c r="K13" s="98">
        <v>145000</v>
      </c>
      <c r="L13" s="98"/>
      <c r="M13" s="98"/>
      <c r="N13" s="98">
        <f t="shared" si="2"/>
        <v>322240</v>
      </c>
      <c r="O13" s="60"/>
      <c r="P13" s="57"/>
      <c r="Q13" s="59"/>
      <c r="R13" s="57"/>
      <c r="T13" s="118">
        <f t="shared" si="3"/>
        <v>30</v>
      </c>
      <c r="U13" s="118">
        <f t="shared" si="4"/>
        <v>10</v>
      </c>
      <c r="V13" s="118">
        <f t="shared" si="5"/>
        <v>10</v>
      </c>
      <c r="W13" s="118" t="str">
        <f t="shared" si="0"/>
        <v/>
      </c>
      <c r="X13" s="118" t="str">
        <f t="shared" si="6"/>
        <v/>
      </c>
      <c r="Y13" s="118" t="str">
        <f t="shared" si="1"/>
        <v>自己資金</v>
      </c>
      <c r="Z13" s="119">
        <f t="shared" si="7"/>
        <v>145000</v>
      </c>
      <c r="AA13" s="119" t="str">
        <f t="shared" si="8"/>
        <v/>
      </c>
      <c r="AB13" s="119" t="str">
        <f t="shared" si="9"/>
        <v/>
      </c>
      <c r="AC13" s="119" t="str">
        <f t="shared" si="10"/>
        <v/>
      </c>
      <c r="AD13" s="118" t="str">
        <f t="shared" si="11"/>
        <v/>
      </c>
      <c r="AE13" s="119" t="str">
        <f t="shared" si="12"/>
        <v/>
      </c>
      <c r="AF13" s="119"/>
      <c r="AG13" s="118" t="str">
        <f t="shared" si="13"/>
        <v/>
      </c>
      <c r="AH13" s="118" t="str">
        <f t="shared" si="14"/>
        <v/>
      </c>
      <c r="AI13" s="118" t="str">
        <f t="shared" si="15"/>
        <v/>
      </c>
      <c r="AJ13" s="118" t="str">
        <f t="shared" si="16"/>
        <v/>
      </c>
      <c r="AL13" s="139">
        <v>30</v>
      </c>
      <c r="AM13" s="139">
        <v>2</v>
      </c>
      <c r="AN13" s="139">
        <v>2</v>
      </c>
      <c r="AO13" s="57" t="s">
        <v>1</v>
      </c>
      <c r="AP13" s="57" t="s">
        <v>49</v>
      </c>
      <c r="AQ13" s="57" t="s">
        <v>85</v>
      </c>
      <c r="AR13" s="134"/>
      <c r="AS13" s="58"/>
      <c r="AT13" s="58"/>
      <c r="AU13" s="58">
        <v>100000</v>
      </c>
      <c r="AV13" s="58"/>
      <c r="AW13" s="58"/>
      <c r="AX13" s="58"/>
      <c r="AY13" s="57">
        <v>25</v>
      </c>
      <c r="AZ13" s="57" t="s">
        <v>88</v>
      </c>
      <c r="BA13" s="57" t="s">
        <v>223</v>
      </c>
      <c r="BB13" s="57" t="s">
        <v>236</v>
      </c>
    </row>
    <row r="14" spans="2:54" ht="20.100000000000001" customHeight="1">
      <c r="B14" s="79">
        <v>30</v>
      </c>
      <c r="C14" s="80">
        <v>10</v>
      </c>
      <c r="D14" s="77">
        <v>10</v>
      </c>
      <c r="E14" s="79"/>
      <c r="F14" s="78">
        <v>10</v>
      </c>
      <c r="G14" s="77">
        <v>10</v>
      </c>
      <c r="H14" s="59" t="s">
        <v>171</v>
      </c>
      <c r="I14" s="57" t="s">
        <v>170</v>
      </c>
      <c r="J14" s="57" t="s">
        <v>169</v>
      </c>
      <c r="K14" s="98"/>
      <c r="L14" s="98">
        <v>290000</v>
      </c>
      <c r="M14" s="98"/>
      <c r="N14" s="98">
        <f t="shared" si="2"/>
        <v>32240</v>
      </c>
      <c r="O14" s="60">
        <v>5</v>
      </c>
      <c r="P14" s="57"/>
      <c r="Q14" s="59" t="s">
        <v>150</v>
      </c>
      <c r="R14" s="57"/>
      <c r="T14" s="118">
        <f t="shared" si="3"/>
        <v>30</v>
      </c>
      <c r="U14" s="118">
        <f t="shared" si="4"/>
        <v>10</v>
      </c>
      <c r="V14" s="118">
        <f t="shared" si="5"/>
        <v>10</v>
      </c>
      <c r="W14" s="118" t="str">
        <f t="shared" si="0"/>
        <v>⑦</v>
      </c>
      <c r="X14" s="118" t="str">
        <f t="shared" si="6"/>
        <v>資機材費</v>
      </c>
      <c r="Y14" s="118" t="str">
        <f t="shared" si="1"/>
        <v>チェンソー３台</v>
      </c>
      <c r="Z14" s="119" t="str">
        <f t="shared" si="7"/>
        <v/>
      </c>
      <c r="AA14" s="119" t="str">
        <f t="shared" si="8"/>
        <v/>
      </c>
      <c r="AB14" s="119" t="str">
        <f t="shared" si="9"/>
        <v/>
      </c>
      <c r="AC14" s="119" t="str">
        <f t="shared" si="10"/>
        <v/>
      </c>
      <c r="AD14" s="118" t="str">
        <f t="shared" si="11"/>
        <v/>
      </c>
      <c r="AE14" s="119">
        <f t="shared" si="12"/>
        <v>290000</v>
      </c>
      <c r="AF14" s="119"/>
      <c r="AG14" s="118">
        <f t="shared" si="13"/>
        <v>5</v>
      </c>
      <c r="AH14" s="118" t="str">
        <f t="shared" si="14"/>
        <v/>
      </c>
      <c r="AI14" s="118" t="str">
        <f t="shared" si="15"/>
        <v>*</v>
      </c>
      <c r="AJ14" s="118" t="str">
        <f t="shared" si="16"/>
        <v/>
      </c>
      <c r="AL14" s="139">
        <v>30</v>
      </c>
      <c r="AM14" s="139">
        <v>2</v>
      </c>
      <c r="AN14" s="139">
        <v>20</v>
      </c>
      <c r="AO14" s="57" t="s">
        <v>11</v>
      </c>
      <c r="AP14" s="57" t="s">
        <v>34</v>
      </c>
      <c r="AQ14" s="57" t="s">
        <v>90</v>
      </c>
      <c r="AR14" s="134"/>
      <c r="AS14" s="58"/>
      <c r="AT14" s="58">
        <v>150000</v>
      </c>
      <c r="AU14" s="58"/>
      <c r="AV14" s="58"/>
      <c r="AW14" s="58"/>
      <c r="AX14" s="58"/>
      <c r="AY14" s="57" t="s">
        <v>230</v>
      </c>
      <c r="AZ14" s="57" t="s">
        <v>231</v>
      </c>
      <c r="BA14" s="57" t="s">
        <v>223</v>
      </c>
      <c r="BB14" s="57" t="s">
        <v>236</v>
      </c>
    </row>
    <row r="15" spans="2:54" ht="20.100000000000001" customHeight="1">
      <c r="B15" s="79">
        <v>30</v>
      </c>
      <c r="C15" s="80">
        <v>10</v>
      </c>
      <c r="D15" s="77">
        <v>26</v>
      </c>
      <c r="E15" s="79"/>
      <c r="F15" s="78">
        <v>10</v>
      </c>
      <c r="G15" s="77">
        <v>26</v>
      </c>
      <c r="H15" s="59" t="s">
        <v>158</v>
      </c>
      <c r="I15" s="57" t="s">
        <v>166</v>
      </c>
      <c r="J15" s="57" t="s">
        <v>168</v>
      </c>
      <c r="K15" s="98"/>
      <c r="L15" s="98">
        <v>5300</v>
      </c>
      <c r="M15" s="98"/>
      <c r="N15" s="98">
        <f t="shared" si="2"/>
        <v>26940</v>
      </c>
      <c r="O15" s="60">
        <v>6</v>
      </c>
      <c r="P15" s="57" t="s">
        <v>167</v>
      </c>
      <c r="Q15" s="59" t="s">
        <v>150</v>
      </c>
      <c r="R15" s="57"/>
      <c r="T15" s="118">
        <f t="shared" si="3"/>
        <v>30</v>
      </c>
      <c r="U15" s="118">
        <f t="shared" si="4"/>
        <v>10</v>
      </c>
      <c r="V15" s="118">
        <f t="shared" si="5"/>
        <v>26</v>
      </c>
      <c r="W15" s="118" t="str">
        <f t="shared" si="0"/>
        <v>②</v>
      </c>
      <c r="X15" s="118" t="str">
        <f t="shared" si="6"/>
        <v>消耗品費</v>
      </c>
      <c r="Y15" s="118" t="str">
        <f t="shared" si="1"/>
        <v>チェーンｵｲﾙ5ℓ</v>
      </c>
      <c r="Z15" s="119" t="str">
        <f t="shared" si="7"/>
        <v/>
      </c>
      <c r="AA15" s="119" t="str">
        <f t="shared" si="8"/>
        <v/>
      </c>
      <c r="AB15" s="119" t="str">
        <f t="shared" si="9"/>
        <v/>
      </c>
      <c r="AC15" s="119" t="str">
        <f t="shared" si="10"/>
        <v/>
      </c>
      <c r="AD15" s="118">
        <f t="shared" si="11"/>
        <v>5300</v>
      </c>
      <c r="AE15" s="119" t="str">
        <f t="shared" si="12"/>
        <v/>
      </c>
      <c r="AF15" s="119"/>
      <c r="AG15" s="118">
        <f t="shared" si="13"/>
        <v>6</v>
      </c>
      <c r="AH15" s="118" t="str">
        <f t="shared" si="14"/>
        <v>8/28～9/25</v>
      </c>
      <c r="AI15" s="118" t="str">
        <f t="shared" si="15"/>
        <v>*</v>
      </c>
      <c r="AJ15" s="118" t="str">
        <f t="shared" si="16"/>
        <v/>
      </c>
      <c r="AL15" s="139">
        <v>30</v>
      </c>
      <c r="AM15" s="139">
        <v>2</v>
      </c>
      <c r="AN15" s="139">
        <v>20</v>
      </c>
      <c r="AO15" s="57" t="s">
        <v>11</v>
      </c>
      <c r="AP15" s="57" t="s">
        <v>40</v>
      </c>
      <c r="AQ15" s="57" t="s">
        <v>75</v>
      </c>
      <c r="AR15" s="134"/>
      <c r="AS15" s="58"/>
      <c r="AT15" s="58"/>
      <c r="AU15" s="58"/>
      <c r="AV15" s="58">
        <v>45000</v>
      </c>
      <c r="AW15" s="58"/>
      <c r="AX15" s="58"/>
      <c r="AY15" s="57">
        <v>20</v>
      </c>
      <c r="AZ15" s="57" t="s">
        <v>232</v>
      </c>
      <c r="BA15" s="57" t="s">
        <v>223</v>
      </c>
      <c r="BB15" s="57" t="s">
        <v>236</v>
      </c>
    </row>
    <row r="16" spans="2:54" ht="20.100000000000001" customHeight="1">
      <c r="B16" s="79">
        <v>30</v>
      </c>
      <c r="C16" s="80">
        <v>10</v>
      </c>
      <c r="D16" s="77">
        <v>26</v>
      </c>
      <c r="E16" s="79"/>
      <c r="F16" s="78">
        <v>6</v>
      </c>
      <c r="G16" s="77">
        <v>26</v>
      </c>
      <c r="H16" s="59" t="s">
        <v>158</v>
      </c>
      <c r="I16" s="57" t="s">
        <v>166</v>
      </c>
      <c r="J16" s="57" t="s">
        <v>165</v>
      </c>
      <c r="K16" s="98"/>
      <c r="L16" s="98"/>
      <c r="M16" s="98">
        <v>4800</v>
      </c>
      <c r="N16" s="98">
        <f t="shared" si="2"/>
        <v>22140</v>
      </c>
      <c r="O16" s="60">
        <v>7</v>
      </c>
      <c r="P16" s="57" t="s">
        <v>164</v>
      </c>
      <c r="Q16" s="59" t="s">
        <v>150</v>
      </c>
      <c r="R16" s="57" t="s">
        <v>163</v>
      </c>
      <c r="T16" s="118">
        <f t="shared" si="3"/>
        <v>30</v>
      </c>
      <c r="U16" s="118">
        <f t="shared" si="4"/>
        <v>6</v>
      </c>
      <c r="V16" s="118">
        <f t="shared" si="5"/>
        <v>26</v>
      </c>
      <c r="W16" s="118" t="str">
        <f t="shared" si="0"/>
        <v>②</v>
      </c>
      <c r="X16" s="118" t="str">
        <f t="shared" si="6"/>
        <v>消耗品費</v>
      </c>
      <c r="Y16" s="118" t="str">
        <f t="shared" si="1"/>
        <v>チェーンｵｲﾙ5ℓ（A氏立替清算）</v>
      </c>
      <c r="Z16" s="119" t="str">
        <f t="shared" si="7"/>
        <v/>
      </c>
      <c r="AA16" s="119">
        <f t="shared" si="8"/>
        <v>4800</v>
      </c>
      <c r="AB16" s="119" t="str">
        <f t="shared" si="9"/>
        <v/>
      </c>
      <c r="AC16" s="119" t="str">
        <f t="shared" si="10"/>
        <v/>
      </c>
      <c r="AD16" s="118">
        <f t="shared" si="11"/>
        <v>4800</v>
      </c>
      <c r="AE16" s="119" t="str">
        <f t="shared" si="12"/>
        <v/>
      </c>
      <c r="AF16" s="119"/>
      <c r="AG16" s="118">
        <f t="shared" si="13"/>
        <v>7</v>
      </c>
      <c r="AH16" s="118" t="str">
        <f t="shared" si="14"/>
        <v>6/26～8/14</v>
      </c>
      <c r="AI16" s="118" t="str">
        <f t="shared" si="15"/>
        <v>*</v>
      </c>
      <c r="AJ16" s="118" t="str">
        <f t="shared" si="16"/>
        <v>10/26清算</v>
      </c>
      <c r="AL16" s="139">
        <v>30</v>
      </c>
      <c r="AM16" s="139">
        <v>2</v>
      </c>
      <c r="AN16" s="139">
        <v>25</v>
      </c>
      <c r="AO16" s="57" t="s">
        <v>1</v>
      </c>
      <c r="AP16" s="57" t="s">
        <v>34</v>
      </c>
      <c r="AQ16" s="57" t="s">
        <v>91</v>
      </c>
      <c r="AR16" s="134"/>
      <c r="AS16" s="58"/>
      <c r="AT16" s="58">
        <v>18000</v>
      </c>
      <c r="AU16" s="58"/>
      <c r="AV16" s="58"/>
      <c r="AW16" s="58"/>
      <c r="AX16" s="58"/>
      <c r="AY16" s="57" t="s">
        <v>233</v>
      </c>
      <c r="AZ16" s="57" t="s">
        <v>234</v>
      </c>
      <c r="BA16" s="57" t="s">
        <v>223</v>
      </c>
      <c r="BB16" s="57" t="s">
        <v>236</v>
      </c>
    </row>
    <row r="17" spans="2:54" ht="20.100000000000001" customHeight="1">
      <c r="B17" s="79">
        <v>30</v>
      </c>
      <c r="C17" s="80">
        <v>11</v>
      </c>
      <c r="D17" s="77">
        <v>5</v>
      </c>
      <c r="E17" s="79"/>
      <c r="F17" s="78">
        <v>11</v>
      </c>
      <c r="G17" s="77">
        <v>3</v>
      </c>
      <c r="H17" s="93"/>
      <c r="I17" s="57" t="s">
        <v>166</v>
      </c>
      <c r="J17" s="57" t="s">
        <v>250</v>
      </c>
      <c r="K17" s="98"/>
      <c r="L17" s="98"/>
      <c r="M17" s="98">
        <v>2000</v>
      </c>
      <c r="N17" s="98">
        <f t="shared" si="2"/>
        <v>20140</v>
      </c>
      <c r="O17" s="60"/>
      <c r="P17" s="123" t="s">
        <v>252</v>
      </c>
      <c r="Q17" s="93"/>
      <c r="R17" s="57" t="s">
        <v>254</v>
      </c>
      <c r="T17" s="118">
        <f t="shared" si="3"/>
        <v>30</v>
      </c>
      <c r="U17" s="118">
        <f t="shared" ref="U17:U32" si="17">IF($F17="",IF($C17="","",$C17),$F17)</f>
        <v>11</v>
      </c>
      <c r="V17" s="118">
        <f t="shared" ref="V17:V32" si="18">IF($G17="",IF($D17="","",$D17),$G17)</f>
        <v>3</v>
      </c>
      <c r="W17" s="118" t="str">
        <f t="shared" si="0"/>
        <v/>
      </c>
      <c r="X17" s="118" t="str">
        <f t="shared" ref="X17:X32" si="19">IF($I17="","",$I17)</f>
        <v>消耗品費</v>
      </c>
      <c r="Y17" s="118" t="str">
        <f t="shared" si="1"/>
        <v>お茶代</v>
      </c>
      <c r="Z17" s="119" t="str">
        <f t="shared" ref="Z17:Z32" si="20">IF($K17="","",$K17)</f>
        <v/>
      </c>
      <c r="AA17" s="119">
        <f t="shared" ref="AA17:AA32" si="21">IF($M17="","",$M17)</f>
        <v>2000</v>
      </c>
      <c r="AB17" s="119" t="str">
        <f t="shared" ref="AB17:AB32" si="22">IF($I17="賃金",IF($L17="",$M17,$L17),"")</f>
        <v/>
      </c>
      <c r="AC17" s="119" t="str">
        <f t="shared" ref="AC17:AC32" si="23">IF($I17="委託費",IF($L17="",$M17,$L17),"")</f>
        <v/>
      </c>
      <c r="AD17" s="118">
        <f t="shared" ref="AD17:AD32" si="24">IF($I17="","",(IF($I17="賃金","",(IF($I17="委託費","",(IF($I17="資機材費","",(IF($L17="",$M17,$L17)))))))))</f>
        <v>2000</v>
      </c>
      <c r="AE17" s="119" t="str">
        <f t="shared" ref="AE17:AE32" si="25">IF($I17="資機材費",IF($L17="",$M17,$L17),"")</f>
        <v/>
      </c>
      <c r="AF17" s="119"/>
      <c r="AG17" s="118" t="str">
        <f t="shared" ref="AG17:AG32" si="26">IF($O17="","",$O17)</f>
        <v/>
      </c>
      <c r="AH17" s="118" t="str">
        <f t="shared" ref="AH17:AH32" si="27">IF($P17="","",$P17)</f>
        <v>11/3/</v>
      </c>
      <c r="AI17" s="118" t="str">
        <f t="shared" ref="AI17:AI32" si="28">IF($Q17="","","*")</f>
        <v/>
      </c>
      <c r="AJ17" s="118" t="str">
        <f t="shared" ref="AJ17:AJ32" si="29">IF($R17="","",$R17)</f>
        <v>11/5/清算</v>
      </c>
      <c r="AL17" s="139">
        <v>30</v>
      </c>
      <c r="AM17" s="139">
        <v>2</v>
      </c>
      <c r="AN17" s="139">
        <v>25</v>
      </c>
      <c r="AO17" s="57"/>
      <c r="AP17" s="57" t="s">
        <v>41</v>
      </c>
      <c r="AQ17" s="57" t="s">
        <v>82</v>
      </c>
      <c r="AR17" s="134"/>
      <c r="AS17" s="58"/>
      <c r="AT17" s="58"/>
      <c r="AU17" s="58"/>
      <c r="AV17" s="58">
        <v>80000</v>
      </c>
      <c r="AW17" s="58"/>
      <c r="AX17" s="58"/>
      <c r="AY17" s="57"/>
      <c r="AZ17" s="57" t="s">
        <v>92</v>
      </c>
      <c r="BA17" s="57" t="s">
        <v>222</v>
      </c>
      <c r="BB17" s="57" t="s">
        <v>236</v>
      </c>
    </row>
    <row r="18" spans="2:54" ht="20.100000000000001" customHeight="1">
      <c r="B18" s="79">
        <v>30</v>
      </c>
      <c r="C18" s="80">
        <v>11</v>
      </c>
      <c r="D18" s="77">
        <v>20</v>
      </c>
      <c r="E18" s="79"/>
      <c r="F18" s="78"/>
      <c r="G18" s="77"/>
      <c r="H18" s="59"/>
      <c r="I18" s="57"/>
      <c r="J18" s="57" t="s">
        <v>162</v>
      </c>
      <c r="K18" s="98">
        <v>250000</v>
      </c>
      <c r="L18" s="98"/>
      <c r="M18" s="98"/>
      <c r="N18" s="98">
        <f t="shared" si="2"/>
        <v>270140</v>
      </c>
      <c r="O18" s="60"/>
      <c r="P18" s="57"/>
      <c r="Q18" s="59"/>
      <c r="R18" s="57"/>
      <c r="T18" s="118">
        <f t="shared" si="3"/>
        <v>30</v>
      </c>
      <c r="U18" s="118">
        <f t="shared" si="17"/>
        <v>11</v>
      </c>
      <c r="V18" s="118">
        <f t="shared" si="18"/>
        <v>20</v>
      </c>
      <c r="W18" s="118" t="str">
        <f t="shared" ref="W18:W32" si="30">IF($H18="","",$H18)</f>
        <v/>
      </c>
      <c r="X18" s="118" t="str">
        <f t="shared" si="19"/>
        <v/>
      </c>
      <c r="Y18" s="118" t="str">
        <f t="shared" ref="Y18:Y32" si="31">IF($J18="","",$J18)</f>
        <v>普通預金より（現金化）</v>
      </c>
      <c r="Z18" s="119">
        <f t="shared" si="20"/>
        <v>250000</v>
      </c>
      <c r="AA18" s="119" t="str">
        <f t="shared" si="21"/>
        <v/>
      </c>
      <c r="AB18" s="119" t="str">
        <f t="shared" si="22"/>
        <v/>
      </c>
      <c r="AC18" s="119" t="str">
        <f t="shared" si="23"/>
        <v/>
      </c>
      <c r="AD18" s="118" t="str">
        <f t="shared" si="24"/>
        <v/>
      </c>
      <c r="AE18" s="119" t="str">
        <f t="shared" si="25"/>
        <v/>
      </c>
      <c r="AF18" s="119"/>
      <c r="AG18" s="118" t="str">
        <f t="shared" si="26"/>
        <v/>
      </c>
      <c r="AH18" s="118" t="str">
        <f t="shared" si="27"/>
        <v/>
      </c>
      <c r="AI18" s="118" t="str">
        <f t="shared" si="28"/>
        <v/>
      </c>
      <c r="AJ18" s="118" t="str">
        <f t="shared" si="29"/>
        <v/>
      </c>
      <c r="AL18" s="57"/>
      <c r="AM18" s="57"/>
      <c r="AN18" s="57"/>
      <c r="AO18" s="57"/>
      <c r="AP18" s="57"/>
      <c r="AQ18" s="57"/>
      <c r="AR18" s="134"/>
      <c r="AS18" s="58"/>
      <c r="AT18" s="58"/>
      <c r="AU18" s="58"/>
      <c r="AV18" s="58"/>
      <c r="AW18" s="58"/>
      <c r="AX18" s="57"/>
      <c r="AY18" s="57"/>
      <c r="AZ18" s="57"/>
      <c r="BA18" s="57"/>
      <c r="BB18" s="57"/>
    </row>
    <row r="19" spans="2:54" ht="20.100000000000001" customHeight="1">
      <c r="B19" s="79">
        <v>30</v>
      </c>
      <c r="C19" s="80">
        <v>11</v>
      </c>
      <c r="D19" s="77">
        <v>20</v>
      </c>
      <c r="E19" s="79"/>
      <c r="F19" s="78">
        <v>11</v>
      </c>
      <c r="G19" s="77">
        <v>20</v>
      </c>
      <c r="H19" s="59" t="s">
        <v>153</v>
      </c>
      <c r="I19" s="57" t="s">
        <v>161</v>
      </c>
      <c r="J19" s="57" t="s">
        <v>160</v>
      </c>
      <c r="K19" s="98"/>
      <c r="L19" s="98">
        <v>1760</v>
      </c>
      <c r="M19" s="98"/>
      <c r="N19" s="98">
        <f t="shared" si="2"/>
        <v>268380</v>
      </c>
      <c r="O19" s="60">
        <v>8</v>
      </c>
      <c r="P19" s="57" t="s">
        <v>148</v>
      </c>
      <c r="Q19" s="59" t="s">
        <v>150</v>
      </c>
      <c r="R19" s="57"/>
      <c r="T19" s="118">
        <f t="shared" si="3"/>
        <v>30</v>
      </c>
      <c r="U19" s="118">
        <f t="shared" si="17"/>
        <v>11</v>
      </c>
      <c r="V19" s="118">
        <f t="shared" si="18"/>
        <v>20</v>
      </c>
      <c r="W19" s="118" t="str">
        <f t="shared" si="30"/>
        <v>⑥</v>
      </c>
      <c r="X19" s="118" t="str">
        <f t="shared" si="19"/>
        <v>保険料</v>
      </c>
      <c r="Y19" s="118" t="str">
        <f t="shared" si="31"/>
        <v>傷害保険料</v>
      </c>
      <c r="Z19" s="119" t="str">
        <f t="shared" si="20"/>
        <v/>
      </c>
      <c r="AA19" s="119" t="str">
        <f t="shared" si="21"/>
        <v/>
      </c>
      <c r="AB19" s="119" t="str">
        <f t="shared" si="22"/>
        <v/>
      </c>
      <c r="AC19" s="119" t="str">
        <f t="shared" si="23"/>
        <v/>
      </c>
      <c r="AD19" s="118">
        <f t="shared" si="24"/>
        <v>1760</v>
      </c>
      <c r="AE19" s="119" t="str">
        <f t="shared" si="25"/>
        <v/>
      </c>
      <c r="AF19" s="119"/>
      <c r="AG19" s="118">
        <f t="shared" si="26"/>
        <v>8</v>
      </c>
      <c r="AH19" s="118" t="str">
        <f t="shared" si="27"/>
        <v>11/25用</v>
      </c>
      <c r="AI19" s="118" t="str">
        <f t="shared" si="28"/>
        <v>*</v>
      </c>
      <c r="AJ19" s="118" t="str">
        <f t="shared" si="29"/>
        <v/>
      </c>
      <c r="AL19" s="166" t="s">
        <v>240</v>
      </c>
      <c r="AM19" s="167"/>
      <c r="AN19" s="167"/>
      <c r="AO19" s="167"/>
      <c r="AP19" s="167"/>
      <c r="AQ19" s="168"/>
      <c r="AR19" s="135">
        <f>SUM(AR6:AR18)</f>
        <v>1062001</v>
      </c>
      <c r="AS19" s="120">
        <f t="shared" ref="AS19:AW19" si="32">SUM(AS6:AS18)</f>
        <v>400000</v>
      </c>
      <c r="AT19" s="120">
        <f t="shared" si="32"/>
        <v>288000</v>
      </c>
      <c r="AU19" s="120">
        <f t="shared" si="32"/>
        <v>100000</v>
      </c>
      <c r="AV19" s="120">
        <f t="shared" si="32"/>
        <v>125000</v>
      </c>
      <c r="AW19" s="120">
        <f t="shared" si="32"/>
        <v>0</v>
      </c>
      <c r="AX19" s="121"/>
      <c r="AY19" s="118"/>
      <c r="AZ19" s="118" t="str">
        <f>AH19</f>
        <v>11/25用</v>
      </c>
      <c r="BA19" s="118"/>
      <c r="BB19" s="122" t="str">
        <f>AJ19</f>
        <v/>
      </c>
    </row>
    <row r="20" spans="2:54" ht="20.100000000000001" customHeight="1">
      <c r="B20" s="79">
        <v>30</v>
      </c>
      <c r="C20" s="80">
        <v>11</v>
      </c>
      <c r="D20" s="77">
        <v>20</v>
      </c>
      <c r="E20" s="79"/>
      <c r="F20" s="78">
        <v>11</v>
      </c>
      <c r="G20" s="77">
        <v>20</v>
      </c>
      <c r="H20" s="59"/>
      <c r="I20" s="57"/>
      <c r="J20" s="57" t="s">
        <v>159</v>
      </c>
      <c r="K20" s="98"/>
      <c r="L20" s="98">
        <v>2000</v>
      </c>
      <c r="M20" s="98"/>
      <c r="N20" s="98">
        <f t="shared" si="2"/>
        <v>266380</v>
      </c>
      <c r="O20" s="60"/>
      <c r="P20" s="57"/>
      <c r="Q20" s="59"/>
      <c r="R20" s="57"/>
      <c r="T20" s="118">
        <f t="shared" si="3"/>
        <v>30</v>
      </c>
      <c r="U20" s="118">
        <f t="shared" si="17"/>
        <v>11</v>
      </c>
      <c r="V20" s="118">
        <f t="shared" si="18"/>
        <v>20</v>
      </c>
      <c r="W20" s="118" t="str">
        <f t="shared" si="30"/>
        <v/>
      </c>
      <c r="X20" s="118" t="str">
        <f t="shared" si="19"/>
        <v/>
      </c>
      <c r="Y20" s="118" t="str">
        <f t="shared" si="31"/>
        <v>環境教育講座参加者用お茶</v>
      </c>
      <c r="Z20" s="119" t="str">
        <f t="shared" si="20"/>
        <v/>
      </c>
      <c r="AA20" s="119" t="str">
        <f t="shared" si="21"/>
        <v/>
      </c>
      <c r="AB20" s="119" t="str">
        <f t="shared" si="22"/>
        <v/>
      </c>
      <c r="AC20" s="119" t="str">
        <f t="shared" si="23"/>
        <v/>
      </c>
      <c r="AD20" s="118" t="str">
        <f t="shared" si="24"/>
        <v/>
      </c>
      <c r="AE20" s="119" t="str">
        <f t="shared" si="25"/>
        <v/>
      </c>
      <c r="AF20" s="119"/>
      <c r="AG20" s="118" t="str">
        <f t="shared" si="26"/>
        <v/>
      </c>
      <c r="AH20" s="118" t="str">
        <f t="shared" si="27"/>
        <v/>
      </c>
      <c r="AI20" s="118" t="str">
        <f t="shared" si="28"/>
        <v/>
      </c>
      <c r="AJ20" s="118" t="str">
        <f t="shared" si="29"/>
        <v/>
      </c>
      <c r="AL20" s="178" t="s">
        <v>241</v>
      </c>
      <c r="AM20" s="179"/>
      <c r="AN20" s="179"/>
      <c r="AO20" s="179"/>
      <c r="AP20" s="179"/>
      <c r="AQ20" s="180"/>
      <c r="AR20" s="136">
        <f>AR19</f>
        <v>1062001</v>
      </c>
      <c r="AS20" s="58" t="str">
        <f>AE20</f>
        <v/>
      </c>
      <c r="AT20" s="181">
        <f>SUM(AT19:AW19)</f>
        <v>513000</v>
      </c>
      <c r="AU20" s="182"/>
      <c r="AV20" s="182"/>
      <c r="AW20" s="183"/>
      <c r="AX20" s="58"/>
      <c r="AY20" s="57"/>
      <c r="AZ20" s="57" t="str">
        <f>AH20</f>
        <v/>
      </c>
      <c r="BA20" s="57"/>
      <c r="BB20" s="106" t="str">
        <f>AJ20</f>
        <v/>
      </c>
    </row>
    <row r="21" spans="2:54" ht="20.100000000000001" customHeight="1">
      <c r="B21" s="79">
        <v>30</v>
      </c>
      <c r="C21" s="80">
        <v>11</v>
      </c>
      <c r="D21" s="77">
        <v>25</v>
      </c>
      <c r="E21" s="79"/>
      <c r="F21" s="78">
        <v>11</v>
      </c>
      <c r="G21" s="77">
        <v>25</v>
      </c>
      <c r="H21" s="59" t="s">
        <v>158</v>
      </c>
      <c r="I21" s="57" t="s">
        <v>157</v>
      </c>
      <c r="J21" s="57" t="s">
        <v>156</v>
      </c>
      <c r="K21" s="98"/>
      <c r="L21" s="98">
        <v>218000</v>
      </c>
      <c r="M21" s="98"/>
      <c r="N21" s="98">
        <f t="shared" si="2"/>
        <v>48380</v>
      </c>
      <c r="O21" s="60" t="s">
        <v>155</v>
      </c>
      <c r="P21" s="57" t="s">
        <v>154</v>
      </c>
      <c r="Q21" s="59" t="s">
        <v>150</v>
      </c>
      <c r="R21" s="57"/>
      <c r="T21" s="118">
        <f t="shared" si="3"/>
        <v>30</v>
      </c>
      <c r="U21" s="118">
        <f t="shared" si="17"/>
        <v>11</v>
      </c>
      <c r="V21" s="118">
        <f t="shared" si="18"/>
        <v>25</v>
      </c>
      <c r="W21" s="118" t="str">
        <f t="shared" si="30"/>
        <v>②</v>
      </c>
      <c r="X21" s="118" t="str">
        <f t="shared" si="19"/>
        <v>賃金</v>
      </c>
      <c r="Y21" s="118" t="str">
        <f t="shared" si="31"/>
        <v>賃金（10月分）8名分</v>
      </c>
      <c r="Z21" s="119" t="str">
        <f t="shared" si="20"/>
        <v/>
      </c>
      <c r="AA21" s="119" t="str">
        <f t="shared" si="21"/>
        <v/>
      </c>
      <c r="AB21" s="119">
        <f t="shared" si="22"/>
        <v>218000</v>
      </c>
      <c r="AC21" s="119" t="str">
        <f t="shared" si="23"/>
        <v/>
      </c>
      <c r="AD21" s="118" t="str">
        <f t="shared" si="24"/>
        <v/>
      </c>
      <c r="AE21" s="119" t="str">
        <f t="shared" si="25"/>
        <v/>
      </c>
      <c r="AF21" s="119"/>
      <c r="AG21" s="118" t="str">
        <f t="shared" si="26"/>
        <v>9-1～9-8</v>
      </c>
      <c r="AH21" s="118" t="str">
        <f t="shared" si="27"/>
        <v>10/1～10/29</v>
      </c>
      <c r="AI21" s="118" t="str">
        <f t="shared" si="28"/>
        <v>*</v>
      </c>
      <c r="AJ21" s="118" t="str">
        <f t="shared" si="29"/>
        <v/>
      </c>
      <c r="AL21" s="178" t="s">
        <v>242</v>
      </c>
      <c r="AM21" s="179"/>
      <c r="AN21" s="179"/>
      <c r="AO21" s="179"/>
      <c r="AP21" s="179"/>
      <c r="AQ21" s="180"/>
      <c r="AR21" s="134" t="str">
        <f>AC21</f>
        <v/>
      </c>
      <c r="AS21" s="58" t="str">
        <f>AE21</f>
        <v/>
      </c>
      <c r="AT21" s="184">
        <f>SUMPRODUCT(($BA$6:$BA$18="*")*1,$AW$6:$AW$18)+SUMPRODUCT(($BA$6:$BA$18="*")*1,$AU$6:$AU$18)+SUMPRODUCT(($BA$6:$BA$18="*")*1,$AT$6:$AT$18)+SUMPRODUCT(($BA$6:$BA$18="*")*1,$AV$6:$AV$18)</f>
        <v>433000</v>
      </c>
      <c r="AU21" s="185"/>
      <c r="AV21" s="185"/>
      <c r="AW21" s="186"/>
      <c r="AX21" s="58"/>
      <c r="AY21" s="57"/>
      <c r="AZ21" s="57" t="str">
        <f>AH21</f>
        <v>10/1～10/29</v>
      </c>
      <c r="BA21" s="57"/>
      <c r="BB21" s="106" t="str">
        <f>AJ21</f>
        <v/>
      </c>
    </row>
    <row r="22" spans="2:54" ht="20.100000000000001" customHeight="1">
      <c r="B22" s="79">
        <v>30</v>
      </c>
      <c r="C22" s="80">
        <v>11</v>
      </c>
      <c r="D22" s="77">
        <v>25</v>
      </c>
      <c r="E22" s="79"/>
      <c r="F22" s="78">
        <v>11</v>
      </c>
      <c r="G22" s="77">
        <v>25</v>
      </c>
      <c r="H22" s="59" t="s">
        <v>153</v>
      </c>
      <c r="I22" s="57" t="s">
        <v>152</v>
      </c>
      <c r="J22" s="57" t="s">
        <v>151</v>
      </c>
      <c r="K22" s="98"/>
      <c r="L22" s="98">
        <v>22274</v>
      </c>
      <c r="M22" s="98"/>
      <c r="N22" s="98">
        <f t="shared" si="2"/>
        <v>26106</v>
      </c>
      <c r="O22" s="60">
        <v>10</v>
      </c>
      <c r="P22" s="57" t="s">
        <v>148</v>
      </c>
      <c r="Q22" s="59" t="s">
        <v>150</v>
      </c>
      <c r="R22" s="57"/>
      <c r="T22" s="118">
        <f t="shared" si="3"/>
        <v>30</v>
      </c>
      <c r="U22" s="118">
        <f t="shared" si="17"/>
        <v>11</v>
      </c>
      <c r="V22" s="118">
        <f t="shared" si="18"/>
        <v>25</v>
      </c>
      <c r="W22" s="118" t="str">
        <f t="shared" si="30"/>
        <v>⑥</v>
      </c>
      <c r="X22" s="118" t="str">
        <f t="shared" si="19"/>
        <v>報償費</v>
      </c>
      <c r="Y22" s="118" t="str">
        <f t="shared" si="31"/>
        <v>講座講師料</v>
      </c>
      <c r="Z22" s="119" t="str">
        <f t="shared" si="20"/>
        <v/>
      </c>
      <c r="AA22" s="119" t="str">
        <f t="shared" si="21"/>
        <v/>
      </c>
      <c r="AB22" s="119" t="str">
        <f t="shared" si="22"/>
        <v/>
      </c>
      <c r="AC22" s="119" t="str">
        <f t="shared" si="23"/>
        <v/>
      </c>
      <c r="AD22" s="118">
        <f t="shared" si="24"/>
        <v>22274</v>
      </c>
      <c r="AE22" s="119" t="str">
        <f t="shared" si="25"/>
        <v/>
      </c>
      <c r="AF22" s="119"/>
      <c r="AG22" s="118">
        <f t="shared" si="26"/>
        <v>10</v>
      </c>
      <c r="AH22" s="118" t="str">
        <f t="shared" si="27"/>
        <v>11/25用</v>
      </c>
      <c r="AI22" s="118" t="str">
        <f t="shared" si="28"/>
        <v>*</v>
      </c>
      <c r="AJ22" s="118" t="str">
        <f t="shared" si="29"/>
        <v/>
      </c>
    </row>
    <row r="23" spans="2:54" ht="20.100000000000001" customHeight="1">
      <c r="B23" s="79">
        <v>30</v>
      </c>
      <c r="C23" s="80">
        <v>11</v>
      </c>
      <c r="D23" s="77">
        <v>25</v>
      </c>
      <c r="E23" s="79"/>
      <c r="F23" s="78"/>
      <c r="G23" s="77"/>
      <c r="H23" s="59"/>
      <c r="I23" s="57"/>
      <c r="J23" s="57" t="s">
        <v>149</v>
      </c>
      <c r="K23" s="98">
        <v>5000</v>
      </c>
      <c r="L23" s="98"/>
      <c r="M23" s="98"/>
      <c r="N23" s="98">
        <f t="shared" si="2"/>
        <v>31106</v>
      </c>
      <c r="O23" s="60"/>
      <c r="P23" s="57" t="s">
        <v>148</v>
      </c>
      <c r="Q23" s="59"/>
      <c r="R23" s="57"/>
      <c r="T23" s="118">
        <f t="shared" si="3"/>
        <v>30</v>
      </c>
      <c r="U23" s="118">
        <f t="shared" si="17"/>
        <v>11</v>
      </c>
      <c r="V23" s="118">
        <f t="shared" si="18"/>
        <v>25</v>
      </c>
      <c r="W23" s="118" t="str">
        <f t="shared" si="30"/>
        <v/>
      </c>
      <c r="X23" s="118" t="str">
        <f t="shared" si="19"/>
        <v/>
      </c>
      <c r="Y23" s="118" t="str">
        <f t="shared" si="31"/>
        <v>環境教育講座参加費10名分</v>
      </c>
      <c r="Z23" s="119">
        <f t="shared" si="20"/>
        <v>5000</v>
      </c>
      <c r="AA23" s="119" t="str">
        <f t="shared" si="21"/>
        <v/>
      </c>
      <c r="AB23" s="119" t="str">
        <f t="shared" si="22"/>
        <v/>
      </c>
      <c r="AC23" s="119" t="str">
        <f t="shared" si="23"/>
        <v/>
      </c>
      <c r="AD23" s="118" t="str">
        <f t="shared" si="24"/>
        <v/>
      </c>
      <c r="AE23" s="119" t="str">
        <f t="shared" si="25"/>
        <v/>
      </c>
      <c r="AF23" s="119"/>
      <c r="AG23" s="118" t="str">
        <f t="shared" si="26"/>
        <v/>
      </c>
      <c r="AH23" s="118" t="str">
        <f t="shared" si="27"/>
        <v>11/25用</v>
      </c>
      <c r="AI23" s="118" t="str">
        <f t="shared" si="28"/>
        <v/>
      </c>
      <c r="AJ23" s="118" t="str">
        <f t="shared" si="29"/>
        <v/>
      </c>
    </row>
    <row r="24" spans="2:54" ht="20.100000000000001" customHeight="1">
      <c r="B24" s="79">
        <v>30</v>
      </c>
      <c r="C24" s="80">
        <v>12</v>
      </c>
      <c r="D24" s="77">
        <v>15</v>
      </c>
      <c r="E24" s="79"/>
      <c r="F24" s="78">
        <v>12</v>
      </c>
      <c r="G24" s="77">
        <v>15</v>
      </c>
      <c r="H24" s="59" t="s">
        <v>11</v>
      </c>
      <c r="I24" s="57" t="s">
        <v>38</v>
      </c>
      <c r="J24" s="57" t="s">
        <v>73</v>
      </c>
      <c r="K24" s="98"/>
      <c r="L24" s="99">
        <v>2240</v>
      </c>
      <c r="M24" s="98"/>
      <c r="N24" s="98">
        <f t="shared" ref="N24:N32" si="33">N23+K24-L24-M24</f>
        <v>28866</v>
      </c>
      <c r="O24" s="60">
        <v>12</v>
      </c>
      <c r="P24" s="101"/>
      <c r="Q24" s="59" t="s">
        <v>235</v>
      </c>
      <c r="R24" s="101"/>
      <c r="T24" s="118">
        <f t="shared" si="3"/>
        <v>30</v>
      </c>
      <c r="U24" s="118">
        <f t="shared" si="17"/>
        <v>12</v>
      </c>
      <c r="V24" s="118">
        <f t="shared" si="18"/>
        <v>15</v>
      </c>
      <c r="W24" s="118" t="str">
        <f t="shared" si="30"/>
        <v>⑤</v>
      </c>
      <c r="X24" s="118" t="str">
        <f t="shared" si="19"/>
        <v>燃料費</v>
      </c>
      <c r="Y24" s="118" t="str">
        <f t="shared" si="31"/>
        <v>軽油</v>
      </c>
      <c r="Z24" s="119" t="str">
        <f t="shared" si="20"/>
        <v/>
      </c>
      <c r="AA24" s="119" t="str">
        <f t="shared" si="21"/>
        <v/>
      </c>
      <c r="AB24" s="119" t="str">
        <f t="shared" si="22"/>
        <v/>
      </c>
      <c r="AC24" s="119" t="str">
        <f t="shared" si="23"/>
        <v/>
      </c>
      <c r="AD24" s="118">
        <f t="shared" si="24"/>
        <v>2240</v>
      </c>
      <c r="AE24" s="119" t="str">
        <f t="shared" si="25"/>
        <v/>
      </c>
      <c r="AF24" s="119"/>
      <c r="AG24" s="118">
        <f t="shared" si="26"/>
        <v>12</v>
      </c>
      <c r="AH24" s="118" t="str">
        <f t="shared" si="27"/>
        <v/>
      </c>
      <c r="AI24" s="118" t="str">
        <f t="shared" si="28"/>
        <v>*</v>
      </c>
      <c r="AJ24" s="118" t="str">
        <f t="shared" si="29"/>
        <v/>
      </c>
    </row>
    <row r="25" spans="2:54" ht="20.100000000000001" customHeight="1">
      <c r="B25" s="79">
        <v>30</v>
      </c>
      <c r="C25" s="80">
        <v>12</v>
      </c>
      <c r="D25" s="77">
        <v>15</v>
      </c>
      <c r="E25" s="79"/>
      <c r="F25" s="78">
        <v>12</v>
      </c>
      <c r="G25" s="77">
        <v>15</v>
      </c>
      <c r="H25" s="59" t="s">
        <v>11</v>
      </c>
      <c r="I25" s="57" t="s">
        <v>37</v>
      </c>
      <c r="J25" s="57" t="s">
        <v>74</v>
      </c>
      <c r="K25" s="98"/>
      <c r="L25" s="99">
        <v>912</v>
      </c>
      <c r="M25" s="98"/>
      <c r="N25" s="98">
        <f t="shared" si="33"/>
        <v>27954</v>
      </c>
      <c r="O25" s="60">
        <v>13</v>
      </c>
      <c r="P25" s="101" t="s">
        <v>87</v>
      </c>
      <c r="Q25" s="59" t="s">
        <v>235</v>
      </c>
      <c r="R25" s="101"/>
      <c r="T25" s="118">
        <f t="shared" si="3"/>
        <v>30</v>
      </c>
      <c r="U25" s="118">
        <f t="shared" si="17"/>
        <v>12</v>
      </c>
      <c r="V25" s="118">
        <f t="shared" si="18"/>
        <v>15</v>
      </c>
      <c r="W25" s="118" t="str">
        <f t="shared" si="30"/>
        <v>⑤</v>
      </c>
      <c r="X25" s="118" t="str">
        <f t="shared" si="19"/>
        <v>消耗品費</v>
      </c>
      <c r="Y25" s="118" t="str">
        <f t="shared" si="31"/>
        <v>軽油用ポリタンク</v>
      </c>
      <c r="Z25" s="119" t="str">
        <f t="shared" si="20"/>
        <v/>
      </c>
      <c r="AA25" s="119" t="str">
        <f t="shared" si="21"/>
        <v/>
      </c>
      <c r="AB25" s="119" t="str">
        <f t="shared" si="22"/>
        <v/>
      </c>
      <c r="AC25" s="119" t="str">
        <f t="shared" si="23"/>
        <v/>
      </c>
      <c r="AD25" s="118">
        <f t="shared" si="24"/>
        <v>912</v>
      </c>
      <c r="AE25" s="119" t="str">
        <f t="shared" si="25"/>
        <v/>
      </c>
      <c r="AF25" s="119"/>
      <c r="AG25" s="118">
        <f t="shared" si="26"/>
        <v>13</v>
      </c>
      <c r="AH25" s="118" t="str">
        <f t="shared" si="27"/>
        <v>1～2月</v>
      </c>
      <c r="AI25" s="118" t="str">
        <f t="shared" si="28"/>
        <v>*</v>
      </c>
      <c r="AJ25" s="118" t="str">
        <f t="shared" si="29"/>
        <v/>
      </c>
    </row>
    <row r="26" spans="2:54" ht="20.100000000000001" customHeight="1">
      <c r="B26" s="79">
        <v>30</v>
      </c>
      <c r="C26" s="80">
        <v>12</v>
      </c>
      <c r="D26" s="77">
        <v>20</v>
      </c>
      <c r="E26" s="79"/>
      <c r="F26" s="78">
        <v>12</v>
      </c>
      <c r="G26" s="77">
        <v>20</v>
      </c>
      <c r="H26" s="59" t="s">
        <v>1</v>
      </c>
      <c r="I26" s="57" t="s">
        <v>38</v>
      </c>
      <c r="J26" s="57" t="s">
        <v>77</v>
      </c>
      <c r="K26" s="98"/>
      <c r="L26" s="99">
        <v>2607</v>
      </c>
      <c r="M26" s="98"/>
      <c r="N26" s="98">
        <f t="shared" si="33"/>
        <v>25347</v>
      </c>
      <c r="O26" s="60">
        <v>14</v>
      </c>
      <c r="P26" s="101" t="s">
        <v>87</v>
      </c>
      <c r="Q26" s="59" t="s">
        <v>235</v>
      </c>
      <c r="R26" s="101"/>
      <c r="T26" s="118">
        <f t="shared" si="3"/>
        <v>30</v>
      </c>
      <c r="U26" s="118">
        <f t="shared" si="17"/>
        <v>12</v>
      </c>
      <c r="V26" s="118">
        <f t="shared" si="18"/>
        <v>20</v>
      </c>
      <c r="W26" s="118" t="str">
        <f t="shared" si="30"/>
        <v>②</v>
      </c>
      <c r="X26" s="118" t="str">
        <f t="shared" si="19"/>
        <v>燃料費</v>
      </c>
      <c r="Y26" s="118" t="str">
        <f t="shared" si="31"/>
        <v>ガソリン代</v>
      </c>
      <c r="Z26" s="119" t="str">
        <f t="shared" si="20"/>
        <v/>
      </c>
      <c r="AA26" s="119" t="str">
        <f t="shared" si="21"/>
        <v/>
      </c>
      <c r="AB26" s="119" t="str">
        <f t="shared" si="22"/>
        <v/>
      </c>
      <c r="AC26" s="119" t="str">
        <f t="shared" si="23"/>
        <v/>
      </c>
      <c r="AD26" s="118">
        <f t="shared" si="24"/>
        <v>2607</v>
      </c>
      <c r="AE26" s="119" t="str">
        <f t="shared" si="25"/>
        <v/>
      </c>
      <c r="AF26" s="119"/>
      <c r="AG26" s="118">
        <f t="shared" si="26"/>
        <v>14</v>
      </c>
      <c r="AH26" s="118" t="str">
        <f t="shared" si="27"/>
        <v>1～2月</v>
      </c>
      <c r="AI26" s="118" t="str">
        <f t="shared" si="28"/>
        <v>*</v>
      </c>
      <c r="AJ26" s="118" t="str">
        <f t="shared" si="29"/>
        <v/>
      </c>
    </row>
    <row r="27" spans="2:54" ht="20.100000000000001" customHeight="1">
      <c r="B27" s="79">
        <v>30</v>
      </c>
      <c r="C27" s="80">
        <v>12</v>
      </c>
      <c r="D27" s="77">
        <v>25</v>
      </c>
      <c r="E27" s="79"/>
      <c r="F27" s="78">
        <v>12</v>
      </c>
      <c r="G27" s="77">
        <v>25</v>
      </c>
      <c r="H27" s="59" t="s">
        <v>1</v>
      </c>
      <c r="I27" s="57" t="s">
        <v>37</v>
      </c>
      <c r="J27" s="57" t="s">
        <v>78</v>
      </c>
      <c r="K27" s="98"/>
      <c r="L27" s="99">
        <v>2678</v>
      </c>
      <c r="M27" s="98"/>
      <c r="N27" s="98">
        <f t="shared" si="33"/>
        <v>22669</v>
      </c>
      <c r="O27" s="60">
        <v>16</v>
      </c>
      <c r="P27" s="101" t="s">
        <v>87</v>
      </c>
      <c r="Q27" s="59" t="s">
        <v>235</v>
      </c>
      <c r="R27" s="101"/>
      <c r="T27" s="118">
        <f t="shared" si="3"/>
        <v>30</v>
      </c>
      <c r="U27" s="118">
        <f t="shared" si="17"/>
        <v>12</v>
      </c>
      <c r="V27" s="118">
        <f t="shared" si="18"/>
        <v>25</v>
      </c>
      <c r="W27" s="118" t="str">
        <f t="shared" si="30"/>
        <v>②</v>
      </c>
      <c r="X27" s="118" t="str">
        <f t="shared" si="19"/>
        <v>消耗品費</v>
      </c>
      <c r="Y27" s="118" t="str">
        <f t="shared" si="31"/>
        <v>山林用チップソー</v>
      </c>
      <c r="Z27" s="119" t="str">
        <f t="shared" si="20"/>
        <v/>
      </c>
      <c r="AA27" s="119" t="str">
        <f t="shared" si="21"/>
        <v/>
      </c>
      <c r="AB27" s="119" t="str">
        <f t="shared" si="22"/>
        <v/>
      </c>
      <c r="AC27" s="119" t="str">
        <f t="shared" si="23"/>
        <v/>
      </c>
      <c r="AD27" s="118">
        <f t="shared" si="24"/>
        <v>2678</v>
      </c>
      <c r="AE27" s="119" t="str">
        <f t="shared" si="25"/>
        <v/>
      </c>
      <c r="AF27" s="119"/>
      <c r="AG27" s="118">
        <f t="shared" si="26"/>
        <v>16</v>
      </c>
      <c r="AH27" s="118" t="str">
        <f t="shared" si="27"/>
        <v>1～2月</v>
      </c>
      <c r="AI27" s="118" t="str">
        <f t="shared" si="28"/>
        <v>*</v>
      </c>
      <c r="AJ27" s="118" t="str">
        <f t="shared" si="29"/>
        <v/>
      </c>
    </row>
    <row r="28" spans="2:54" ht="20.100000000000001" customHeight="1">
      <c r="B28" s="79">
        <v>31</v>
      </c>
      <c r="C28" s="80">
        <v>2</v>
      </c>
      <c r="D28" s="77">
        <v>3</v>
      </c>
      <c r="E28" s="79"/>
      <c r="F28" s="78">
        <v>2</v>
      </c>
      <c r="G28" s="77">
        <v>3</v>
      </c>
      <c r="H28" s="59" t="s">
        <v>11</v>
      </c>
      <c r="I28" s="57" t="s">
        <v>38</v>
      </c>
      <c r="J28" s="57" t="s">
        <v>79</v>
      </c>
      <c r="K28" s="98"/>
      <c r="L28" s="99">
        <v>2200</v>
      </c>
      <c r="M28" s="98"/>
      <c r="N28" s="98">
        <f t="shared" si="33"/>
        <v>20469</v>
      </c>
      <c r="O28" s="60">
        <v>18</v>
      </c>
      <c r="P28" s="101" t="s">
        <v>89</v>
      </c>
      <c r="Q28" s="59" t="s">
        <v>248</v>
      </c>
      <c r="R28" s="101"/>
      <c r="T28" s="118">
        <f t="shared" si="3"/>
        <v>31</v>
      </c>
      <c r="U28" s="118">
        <f t="shared" si="17"/>
        <v>2</v>
      </c>
      <c r="V28" s="118">
        <f t="shared" si="18"/>
        <v>3</v>
      </c>
      <c r="W28" s="118" t="str">
        <f t="shared" si="30"/>
        <v>⑤</v>
      </c>
      <c r="X28" s="118" t="str">
        <f t="shared" si="19"/>
        <v>燃料費</v>
      </c>
      <c r="Y28" s="118" t="str">
        <f t="shared" si="31"/>
        <v>軽油、ガソリン</v>
      </c>
      <c r="Z28" s="119" t="str">
        <f t="shared" si="20"/>
        <v/>
      </c>
      <c r="AA28" s="119" t="str">
        <f t="shared" si="21"/>
        <v/>
      </c>
      <c r="AB28" s="119" t="str">
        <f t="shared" si="22"/>
        <v/>
      </c>
      <c r="AC28" s="119" t="str">
        <f t="shared" si="23"/>
        <v/>
      </c>
      <c r="AD28" s="118">
        <f t="shared" si="24"/>
        <v>2200</v>
      </c>
      <c r="AE28" s="119" t="str">
        <f t="shared" si="25"/>
        <v/>
      </c>
      <c r="AF28" s="119"/>
      <c r="AG28" s="118">
        <f t="shared" si="26"/>
        <v>18</v>
      </c>
      <c r="AH28" s="118" t="str">
        <f t="shared" si="27"/>
        <v>2月</v>
      </c>
      <c r="AI28" s="118" t="str">
        <f t="shared" si="28"/>
        <v>*</v>
      </c>
      <c r="AJ28" s="118" t="str">
        <f t="shared" si="29"/>
        <v/>
      </c>
    </row>
    <row r="29" spans="2:54" ht="20.100000000000001" customHeight="1">
      <c r="B29" s="79"/>
      <c r="C29" s="80"/>
      <c r="D29" s="77"/>
      <c r="E29" s="79"/>
      <c r="F29" s="78"/>
      <c r="G29" s="77"/>
      <c r="H29" s="59"/>
      <c r="I29" s="57"/>
      <c r="J29" s="57"/>
      <c r="K29" s="76"/>
      <c r="L29" s="76"/>
      <c r="M29" s="76"/>
      <c r="N29" s="98">
        <f t="shared" si="33"/>
        <v>20469</v>
      </c>
      <c r="O29" s="60"/>
      <c r="P29" s="57"/>
      <c r="Q29" s="59"/>
      <c r="R29" s="57"/>
      <c r="T29" s="118" t="str">
        <f t="shared" si="3"/>
        <v/>
      </c>
      <c r="U29" s="118" t="str">
        <f t="shared" si="17"/>
        <v/>
      </c>
      <c r="V29" s="118" t="str">
        <f t="shared" si="18"/>
        <v/>
      </c>
      <c r="W29" s="118" t="str">
        <f t="shared" si="30"/>
        <v/>
      </c>
      <c r="X29" s="118" t="str">
        <f t="shared" si="19"/>
        <v/>
      </c>
      <c r="Y29" s="118" t="str">
        <f t="shared" si="31"/>
        <v/>
      </c>
      <c r="Z29" s="119" t="str">
        <f t="shared" si="20"/>
        <v/>
      </c>
      <c r="AA29" s="119" t="str">
        <f t="shared" si="21"/>
        <v/>
      </c>
      <c r="AB29" s="119" t="str">
        <f t="shared" si="22"/>
        <v/>
      </c>
      <c r="AC29" s="119" t="str">
        <f t="shared" si="23"/>
        <v/>
      </c>
      <c r="AD29" s="118" t="str">
        <f t="shared" si="24"/>
        <v/>
      </c>
      <c r="AE29" s="119" t="str">
        <f t="shared" si="25"/>
        <v/>
      </c>
      <c r="AF29" s="119"/>
      <c r="AG29" s="118" t="str">
        <f t="shared" si="26"/>
        <v/>
      </c>
      <c r="AH29" s="118" t="str">
        <f t="shared" si="27"/>
        <v/>
      </c>
      <c r="AI29" s="118" t="str">
        <f t="shared" si="28"/>
        <v/>
      </c>
      <c r="AJ29" s="118" t="str">
        <f t="shared" si="29"/>
        <v/>
      </c>
    </row>
    <row r="30" spans="2:54" ht="20.100000000000001" customHeight="1">
      <c r="B30" s="79"/>
      <c r="C30" s="80"/>
      <c r="D30" s="77"/>
      <c r="E30" s="79"/>
      <c r="F30" s="78"/>
      <c r="G30" s="77"/>
      <c r="H30" s="59"/>
      <c r="I30" s="57"/>
      <c r="J30" s="57"/>
      <c r="K30" s="76"/>
      <c r="L30" s="76"/>
      <c r="M30" s="76"/>
      <c r="N30" s="98">
        <f t="shared" si="33"/>
        <v>20469</v>
      </c>
      <c r="O30" s="60"/>
      <c r="P30" s="57"/>
      <c r="Q30" s="59"/>
      <c r="R30" s="57"/>
      <c r="T30" s="118" t="str">
        <f t="shared" si="3"/>
        <v/>
      </c>
      <c r="U30" s="118" t="str">
        <f t="shared" si="17"/>
        <v/>
      </c>
      <c r="V30" s="118" t="str">
        <f t="shared" si="18"/>
        <v/>
      </c>
      <c r="W30" s="118" t="str">
        <f t="shared" si="30"/>
        <v/>
      </c>
      <c r="X30" s="118" t="str">
        <f t="shared" si="19"/>
        <v/>
      </c>
      <c r="Y30" s="118" t="str">
        <f t="shared" si="31"/>
        <v/>
      </c>
      <c r="Z30" s="119" t="str">
        <f t="shared" si="20"/>
        <v/>
      </c>
      <c r="AA30" s="119" t="str">
        <f t="shared" si="21"/>
        <v/>
      </c>
      <c r="AB30" s="119" t="str">
        <f t="shared" si="22"/>
        <v/>
      </c>
      <c r="AC30" s="119" t="str">
        <f t="shared" si="23"/>
        <v/>
      </c>
      <c r="AD30" s="118" t="str">
        <f t="shared" si="24"/>
        <v/>
      </c>
      <c r="AE30" s="119" t="str">
        <f t="shared" si="25"/>
        <v/>
      </c>
      <c r="AF30" s="119"/>
      <c r="AG30" s="118" t="str">
        <f t="shared" si="26"/>
        <v/>
      </c>
      <c r="AH30" s="118" t="str">
        <f t="shared" si="27"/>
        <v/>
      </c>
      <c r="AI30" s="118" t="str">
        <f t="shared" si="28"/>
        <v/>
      </c>
      <c r="AJ30" s="118" t="str">
        <f t="shared" si="29"/>
        <v/>
      </c>
    </row>
    <row r="31" spans="2:54" ht="20.100000000000001" customHeight="1">
      <c r="B31" s="79"/>
      <c r="C31" s="80"/>
      <c r="D31" s="77"/>
      <c r="E31" s="79"/>
      <c r="F31" s="78"/>
      <c r="G31" s="77"/>
      <c r="H31" s="59"/>
      <c r="I31" s="57"/>
      <c r="J31" s="57"/>
      <c r="K31" s="76"/>
      <c r="L31" s="76"/>
      <c r="M31" s="76"/>
      <c r="N31" s="98">
        <f t="shared" si="33"/>
        <v>20469</v>
      </c>
      <c r="O31" s="60"/>
      <c r="P31" s="57"/>
      <c r="Q31" s="59"/>
      <c r="R31" s="57"/>
      <c r="T31" s="118" t="str">
        <f t="shared" si="3"/>
        <v/>
      </c>
      <c r="U31" s="118" t="str">
        <f t="shared" si="17"/>
        <v/>
      </c>
      <c r="V31" s="118" t="str">
        <f t="shared" si="18"/>
        <v/>
      </c>
      <c r="W31" s="118" t="str">
        <f t="shared" si="30"/>
        <v/>
      </c>
      <c r="X31" s="118" t="str">
        <f t="shared" si="19"/>
        <v/>
      </c>
      <c r="Y31" s="118" t="str">
        <f t="shared" si="31"/>
        <v/>
      </c>
      <c r="Z31" s="119" t="str">
        <f t="shared" si="20"/>
        <v/>
      </c>
      <c r="AA31" s="119" t="str">
        <f t="shared" si="21"/>
        <v/>
      </c>
      <c r="AB31" s="119" t="str">
        <f t="shared" si="22"/>
        <v/>
      </c>
      <c r="AC31" s="119" t="str">
        <f t="shared" si="23"/>
        <v/>
      </c>
      <c r="AD31" s="118" t="str">
        <f t="shared" si="24"/>
        <v/>
      </c>
      <c r="AE31" s="119" t="str">
        <f t="shared" si="25"/>
        <v/>
      </c>
      <c r="AF31" s="119"/>
      <c r="AG31" s="118" t="str">
        <f t="shared" si="26"/>
        <v/>
      </c>
      <c r="AH31" s="118" t="str">
        <f t="shared" si="27"/>
        <v/>
      </c>
      <c r="AI31" s="118" t="str">
        <f t="shared" si="28"/>
        <v/>
      </c>
      <c r="AJ31" s="118" t="str">
        <f t="shared" si="29"/>
        <v/>
      </c>
    </row>
    <row r="32" spans="2:54" ht="20.100000000000001" customHeight="1" thickBot="1">
      <c r="B32" s="74"/>
      <c r="C32" s="75"/>
      <c r="D32" s="72"/>
      <c r="E32" s="74"/>
      <c r="F32" s="73"/>
      <c r="G32" s="72"/>
      <c r="H32" s="69"/>
      <c r="I32" s="68"/>
      <c r="J32" s="68"/>
      <c r="K32" s="71"/>
      <c r="L32" s="71"/>
      <c r="M32" s="71"/>
      <c r="N32" s="102">
        <f t="shared" si="33"/>
        <v>20469</v>
      </c>
      <c r="O32" s="70"/>
      <c r="P32" s="68"/>
      <c r="Q32" s="69"/>
      <c r="R32" s="68"/>
      <c r="T32" s="118" t="str">
        <f t="shared" si="3"/>
        <v/>
      </c>
      <c r="U32" s="118" t="str">
        <f t="shared" si="17"/>
        <v/>
      </c>
      <c r="V32" s="118" t="str">
        <f t="shared" si="18"/>
        <v/>
      </c>
      <c r="W32" s="118" t="str">
        <f t="shared" si="30"/>
        <v/>
      </c>
      <c r="X32" s="118" t="str">
        <f t="shared" si="19"/>
        <v/>
      </c>
      <c r="Y32" s="118" t="str">
        <f t="shared" si="31"/>
        <v/>
      </c>
      <c r="Z32" s="119" t="str">
        <f t="shared" si="20"/>
        <v/>
      </c>
      <c r="AA32" s="119" t="str">
        <f t="shared" si="21"/>
        <v/>
      </c>
      <c r="AB32" s="119" t="str">
        <f t="shared" si="22"/>
        <v/>
      </c>
      <c r="AC32" s="119" t="str">
        <f t="shared" si="23"/>
        <v/>
      </c>
      <c r="AD32" s="118" t="str">
        <f t="shared" si="24"/>
        <v/>
      </c>
      <c r="AE32" s="119" t="str">
        <f t="shared" si="25"/>
        <v/>
      </c>
      <c r="AF32" s="119"/>
      <c r="AG32" s="118" t="str">
        <f t="shared" si="26"/>
        <v/>
      </c>
      <c r="AH32" s="118" t="str">
        <f t="shared" si="27"/>
        <v/>
      </c>
      <c r="AI32" s="118" t="str">
        <f t="shared" si="28"/>
        <v/>
      </c>
      <c r="AJ32" s="118" t="str">
        <f t="shared" si="29"/>
        <v/>
      </c>
    </row>
    <row r="33" spans="2:36" ht="20.100000000000001" customHeight="1">
      <c r="B33" s="187" t="s">
        <v>147</v>
      </c>
      <c r="C33" s="188"/>
      <c r="D33" s="188"/>
      <c r="E33" s="188"/>
      <c r="F33" s="188"/>
      <c r="G33" s="188"/>
      <c r="H33" s="189"/>
      <c r="I33" s="189"/>
      <c r="J33" s="190"/>
      <c r="K33" s="67">
        <f>SUM(K6:K32)</f>
        <v>800000</v>
      </c>
      <c r="L33" s="67">
        <f>SUM(L6:L32)</f>
        <v>747971</v>
      </c>
      <c r="M33" s="67">
        <f>SUM(M6:M32)</f>
        <v>31560</v>
      </c>
      <c r="N33" s="66"/>
      <c r="O33" s="65"/>
      <c r="P33" s="63"/>
      <c r="Q33" s="64"/>
      <c r="R33" s="63"/>
      <c r="T33" s="166" t="s">
        <v>240</v>
      </c>
      <c r="U33" s="167"/>
      <c r="V33" s="167"/>
      <c r="W33" s="167"/>
      <c r="X33" s="167"/>
      <c r="Y33" s="168"/>
      <c r="Z33" s="120">
        <f t="shared" ref="Z33:AE33" si="34">SUM(Z6:Z32)</f>
        <v>800000</v>
      </c>
      <c r="AA33" s="120">
        <f t="shared" si="34"/>
        <v>31560</v>
      </c>
      <c r="AB33" s="120">
        <f t="shared" si="34"/>
        <v>436000</v>
      </c>
      <c r="AC33" s="120">
        <f t="shared" si="34"/>
        <v>0</v>
      </c>
      <c r="AD33" s="120">
        <f t="shared" si="34"/>
        <v>51531</v>
      </c>
      <c r="AE33" s="120">
        <f t="shared" si="34"/>
        <v>290000</v>
      </c>
      <c r="AF33" s="121"/>
      <c r="AG33" s="118"/>
      <c r="AH33" s="118"/>
      <c r="AI33" s="118"/>
      <c r="AJ33" s="122"/>
    </row>
    <row r="34" spans="2:36" ht="20.100000000000001" customHeight="1">
      <c r="B34" s="178" t="s">
        <v>146</v>
      </c>
      <c r="C34" s="179"/>
      <c r="D34" s="179"/>
      <c r="E34" s="179"/>
      <c r="F34" s="179"/>
      <c r="G34" s="179"/>
      <c r="H34" s="179"/>
      <c r="I34" s="179"/>
      <c r="J34" s="180"/>
      <c r="K34" s="67">
        <f>K33</f>
        <v>800000</v>
      </c>
      <c r="L34" s="191">
        <f>L33+M33</f>
        <v>779531</v>
      </c>
      <c r="M34" s="192"/>
      <c r="N34" s="66"/>
      <c r="O34" s="65"/>
      <c r="P34" s="63"/>
      <c r="Q34" s="64"/>
      <c r="R34" s="63"/>
      <c r="T34" s="178" t="s">
        <v>241</v>
      </c>
      <c r="U34" s="179"/>
      <c r="V34" s="179"/>
      <c r="W34" s="179"/>
      <c r="X34" s="179"/>
      <c r="Y34" s="180"/>
      <c r="Z34" s="67">
        <f>Z33</f>
        <v>800000</v>
      </c>
      <c r="AA34" s="58"/>
      <c r="AB34" s="181">
        <f>SUM(AB33:AE33)</f>
        <v>777531</v>
      </c>
      <c r="AC34" s="182"/>
      <c r="AD34" s="182"/>
      <c r="AE34" s="183"/>
      <c r="AF34" s="58"/>
      <c r="AG34" s="57"/>
      <c r="AH34" s="57"/>
      <c r="AI34" s="57"/>
      <c r="AJ34" s="106"/>
    </row>
    <row r="35" spans="2:36" ht="20.100000000000001" customHeight="1">
      <c r="B35" s="178" t="s">
        <v>145</v>
      </c>
      <c r="C35" s="179"/>
      <c r="D35" s="179"/>
      <c r="E35" s="179"/>
      <c r="F35" s="179"/>
      <c r="G35" s="179"/>
      <c r="H35" s="179"/>
      <c r="I35" s="179"/>
      <c r="J35" s="180"/>
      <c r="K35" s="62"/>
      <c r="L35" s="191">
        <f>SUMPRODUCT(($Q$6:$Q$32="○")*1,$L$6:$L$32)+SUMPRODUCT(($Q$6:$Q$32="○")*1,$M$6:$M$32)</f>
        <v>775531</v>
      </c>
      <c r="M35" s="192"/>
      <c r="N35" s="61"/>
      <c r="O35" s="60"/>
      <c r="P35" s="57"/>
      <c r="Q35" s="59"/>
      <c r="R35" s="57"/>
      <c r="T35" s="178" t="s">
        <v>242</v>
      </c>
      <c r="U35" s="179"/>
      <c r="V35" s="179"/>
      <c r="W35" s="179"/>
      <c r="X35" s="179"/>
      <c r="Y35" s="180"/>
      <c r="Z35" s="58"/>
      <c r="AA35" s="58"/>
      <c r="AB35" s="184">
        <f>SUMPRODUCT(($AI$6:$AI$32="*")*1,$AE$6:$AE$32)+SUMPRODUCT(($AI$6:$AI$32="*")*1,$AC$6:$AC$32)+SUMPRODUCT(($AI$6:$AI$32="*")*1,$AB$6:$AB$32)+SUMPRODUCT(($AI$6:$AI$32="*")*1,$AD$6:$AD$32)</f>
        <v>775531</v>
      </c>
      <c r="AC35" s="185"/>
      <c r="AD35" s="185"/>
      <c r="AE35" s="186"/>
      <c r="AF35" s="58"/>
      <c r="AG35" s="57"/>
      <c r="AH35" s="57"/>
      <c r="AI35" s="57"/>
      <c r="AJ35" s="106"/>
    </row>
    <row r="36" spans="2:36" ht="20.100000000000001" customHeight="1">
      <c r="B36" s="52"/>
      <c r="C36" s="52"/>
      <c r="D36" s="52"/>
      <c r="E36" s="52"/>
      <c r="F36" s="52"/>
      <c r="G36" s="52"/>
      <c r="H36" s="52"/>
      <c r="I36" s="52"/>
      <c r="J36" s="52"/>
      <c r="K36" s="56"/>
      <c r="L36" s="55"/>
      <c r="M36" s="55"/>
      <c r="N36" s="54"/>
      <c r="O36" s="53"/>
      <c r="P36" s="51"/>
      <c r="Q36" s="52"/>
      <c r="R36" s="51"/>
      <c r="Z36" s="111" t="s">
        <v>243</v>
      </c>
    </row>
    <row r="37" spans="2:36" ht="20.100000000000001" customHeight="1">
      <c r="B37" s="48" t="s">
        <v>144</v>
      </c>
      <c r="C37" s="48"/>
      <c r="D37" s="193" t="s">
        <v>143</v>
      </c>
      <c r="E37" s="193"/>
      <c r="F37" s="193"/>
      <c r="G37" s="193"/>
      <c r="H37" s="193"/>
      <c r="I37" s="193"/>
      <c r="J37" s="48"/>
      <c r="K37" s="48" t="s">
        <v>142</v>
      </c>
      <c r="L37" s="193" t="s">
        <v>257</v>
      </c>
      <c r="M37" s="193"/>
      <c r="N37" s="193"/>
      <c r="O37" s="48"/>
      <c r="P37" s="48"/>
      <c r="Q37" s="49"/>
      <c r="R37" s="48"/>
    </row>
    <row r="38" spans="2:36" ht="20.100000000000001" customHeight="1">
      <c r="B38" s="48" t="s">
        <v>141</v>
      </c>
      <c r="C38" s="48"/>
      <c r="D38" s="193" t="s">
        <v>140</v>
      </c>
      <c r="E38" s="193"/>
      <c r="F38" s="193"/>
      <c r="G38" s="193"/>
      <c r="H38" s="193"/>
      <c r="I38" s="193"/>
      <c r="J38" s="48"/>
      <c r="K38" s="48" t="s">
        <v>139</v>
      </c>
      <c r="L38" s="193" t="s">
        <v>138</v>
      </c>
      <c r="M38" s="193"/>
      <c r="N38" s="193"/>
      <c r="O38" s="48"/>
      <c r="P38" s="48"/>
      <c r="Q38" s="49"/>
      <c r="R38" s="48"/>
    </row>
    <row r="39" spans="2:36" ht="20.100000000000001" customHeight="1">
      <c r="B39" s="48" t="s">
        <v>137</v>
      </c>
      <c r="C39" s="48"/>
      <c r="D39" s="193" t="s">
        <v>256</v>
      </c>
      <c r="E39" s="193"/>
      <c r="F39" s="193"/>
      <c r="G39" s="193"/>
      <c r="H39" s="193"/>
      <c r="I39" s="193"/>
      <c r="J39" s="48"/>
      <c r="K39" s="48" t="s">
        <v>136</v>
      </c>
      <c r="L39" s="193" t="s">
        <v>135</v>
      </c>
      <c r="M39" s="193"/>
      <c r="N39" s="193"/>
      <c r="O39" s="48"/>
      <c r="P39" s="48"/>
      <c r="Q39" s="49"/>
      <c r="R39" s="48"/>
    </row>
    <row r="40" spans="2:36" ht="20.100000000000001" customHeight="1">
      <c r="B40" s="48" t="s">
        <v>134</v>
      </c>
      <c r="C40" s="48"/>
      <c r="D40" s="193" t="s">
        <v>259</v>
      </c>
      <c r="E40" s="193"/>
      <c r="F40" s="193"/>
      <c r="G40" s="193"/>
      <c r="H40" s="193"/>
      <c r="I40" s="193"/>
      <c r="J40" s="48"/>
      <c r="K40" s="48" t="s">
        <v>133</v>
      </c>
      <c r="L40" s="193" t="s">
        <v>132</v>
      </c>
      <c r="M40" s="193"/>
      <c r="N40" s="193"/>
      <c r="O40" s="48"/>
      <c r="P40" s="48"/>
      <c r="Q40" s="49"/>
      <c r="R40" s="48"/>
    </row>
    <row r="41" spans="2:36" ht="20.100000000000001" customHeight="1">
      <c r="B41" s="48" t="s">
        <v>131</v>
      </c>
      <c r="C41" s="48"/>
      <c r="D41" s="193" t="s">
        <v>130</v>
      </c>
      <c r="E41" s="193"/>
      <c r="F41" s="193"/>
      <c r="G41" s="193"/>
      <c r="H41" s="193"/>
      <c r="I41" s="193"/>
      <c r="J41" s="48"/>
      <c r="K41" s="48" t="s">
        <v>129</v>
      </c>
      <c r="L41" s="193" t="s">
        <v>255</v>
      </c>
      <c r="M41" s="193"/>
      <c r="N41" s="193"/>
      <c r="O41" s="48"/>
      <c r="P41" s="48"/>
      <c r="Q41" s="49"/>
      <c r="R41" s="48"/>
    </row>
    <row r="42" spans="2:36" ht="20.100000000000001" customHeight="1">
      <c r="B42" s="48" t="s">
        <v>128</v>
      </c>
      <c r="C42" s="48"/>
      <c r="D42" s="193" t="s">
        <v>127</v>
      </c>
      <c r="E42" s="193"/>
      <c r="F42" s="193"/>
      <c r="G42" s="193"/>
      <c r="H42" s="193"/>
      <c r="I42" s="193"/>
      <c r="J42" s="48"/>
      <c r="K42" s="48" t="s">
        <v>126</v>
      </c>
      <c r="L42" s="193" t="s">
        <v>258</v>
      </c>
      <c r="M42" s="193"/>
      <c r="N42" s="193"/>
      <c r="O42" s="48"/>
      <c r="P42" s="48"/>
      <c r="Q42" s="49"/>
      <c r="R42" s="48"/>
    </row>
    <row r="43" spans="2:36">
      <c r="B43" s="48" t="s">
        <v>124</v>
      </c>
      <c r="C43" s="48"/>
      <c r="D43" s="193" t="s">
        <v>123</v>
      </c>
      <c r="E43" s="193"/>
      <c r="F43" s="193"/>
      <c r="G43" s="193"/>
      <c r="H43" s="193"/>
      <c r="I43" s="193"/>
      <c r="J43" s="48"/>
      <c r="K43" s="50"/>
      <c r="L43" s="48"/>
      <c r="M43" s="50"/>
      <c r="N43" s="50"/>
      <c r="O43" s="48"/>
      <c r="P43" s="48"/>
      <c r="Q43" s="49"/>
      <c r="R43" s="48"/>
    </row>
    <row r="44" spans="2:36">
      <c r="B44" s="193" t="s">
        <v>260</v>
      </c>
      <c r="C44" s="193"/>
      <c r="D44" s="193"/>
      <c r="E44" s="193"/>
      <c r="F44" s="193"/>
      <c r="G44" s="193"/>
      <c r="H44" s="193"/>
      <c r="I44" s="193"/>
      <c r="J44" s="48"/>
      <c r="K44" s="50"/>
      <c r="L44" s="48"/>
      <c r="M44" s="50"/>
      <c r="N44" s="50"/>
      <c r="O44" s="48"/>
      <c r="P44" s="48"/>
      <c r="Q44" s="96"/>
    </row>
    <row r="45" spans="2:36">
      <c r="B45" s="194" t="s">
        <v>67</v>
      </c>
      <c r="C45" s="194"/>
      <c r="D45" s="194"/>
      <c r="E45" s="194"/>
      <c r="F45" s="194"/>
      <c r="G45" s="194"/>
      <c r="H45" s="194"/>
      <c r="I45" s="194"/>
      <c r="J45" s="194"/>
      <c r="K45" s="194"/>
      <c r="L45" s="194"/>
      <c r="M45" s="194"/>
      <c r="N45" s="194"/>
      <c r="O45" s="194"/>
      <c r="P45" s="194"/>
      <c r="Q45" s="96"/>
    </row>
    <row r="46" spans="2:36">
      <c r="B46" s="193" t="s">
        <v>262</v>
      </c>
      <c r="C46" s="193"/>
      <c r="D46" s="193"/>
      <c r="E46" s="193"/>
      <c r="F46" s="193"/>
      <c r="G46" s="193"/>
      <c r="H46" s="193"/>
      <c r="I46" s="193"/>
      <c r="J46" s="48"/>
      <c r="K46" s="50"/>
      <c r="L46" s="50"/>
      <c r="M46" s="50"/>
      <c r="N46" s="50"/>
      <c r="O46" s="48"/>
      <c r="P46" s="48"/>
      <c r="Q46" s="96"/>
    </row>
    <row r="47" spans="2:36">
      <c r="B47" s="193" t="s">
        <v>261</v>
      </c>
      <c r="C47" s="193"/>
      <c r="D47" s="193"/>
      <c r="E47" s="193"/>
      <c r="F47" s="193"/>
      <c r="G47" s="193"/>
      <c r="H47" s="193"/>
      <c r="I47" s="193"/>
      <c r="J47" s="193"/>
      <c r="K47" s="193"/>
      <c r="L47" s="193"/>
      <c r="M47" s="193"/>
      <c r="N47" s="193"/>
      <c r="O47" s="193"/>
      <c r="P47" s="48"/>
      <c r="Q47" s="96"/>
    </row>
    <row r="48" spans="2:36">
      <c r="B48" s="48"/>
      <c r="C48" s="48"/>
      <c r="D48" s="48"/>
      <c r="E48" s="48"/>
      <c r="F48" s="48"/>
      <c r="G48" s="48"/>
      <c r="H48" s="49"/>
      <c r="I48" s="48"/>
      <c r="J48" s="48"/>
      <c r="K48" s="48"/>
      <c r="L48" s="48"/>
      <c r="M48" s="48"/>
      <c r="N48" s="48"/>
      <c r="O48" s="48"/>
      <c r="P48" s="48"/>
      <c r="Q48" s="43"/>
      <c r="R48" s="43"/>
    </row>
    <row r="49" spans="17:17">
      <c r="Q49" s="96"/>
    </row>
  </sheetData>
  <mergeCells count="71">
    <mergeCell ref="D43:I43"/>
    <mergeCell ref="AT20:AW20"/>
    <mergeCell ref="AT21:AW21"/>
    <mergeCell ref="AL4:AN4"/>
    <mergeCell ref="AL19:AQ19"/>
    <mergeCell ref="AL20:AQ20"/>
    <mergeCell ref="AL21:AQ21"/>
    <mergeCell ref="AH4:AH5"/>
    <mergeCell ref="AG4:AG5"/>
    <mergeCell ref="AB34:AE34"/>
    <mergeCell ref="AQ4:AQ5"/>
    <mergeCell ref="B45:P45"/>
    <mergeCell ref="B46:I46"/>
    <mergeCell ref="B47:O47"/>
    <mergeCell ref="D37:I37"/>
    <mergeCell ref="L37:N37"/>
    <mergeCell ref="D38:I38"/>
    <mergeCell ref="L38:N38"/>
    <mergeCell ref="D39:I39"/>
    <mergeCell ref="L39:N39"/>
    <mergeCell ref="D40:I40"/>
    <mergeCell ref="L40:N40"/>
    <mergeCell ref="D41:I41"/>
    <mergeCell ref="L41:N41"/>
    <mergeCell ref="D42:I42"/>
    <mergeCell ref="L42:N42"/>
    <mergeCell ref="B44:I44"/>
    <mergeCell ref="B3:R3"/>
    <mergeCell ref="AN3:AP3"/>
    <mergeCell ref="AB35:AE35"/>
    <mergeCell ref="T4:V4"/>
    <mergeCell ref="T33:Y33"/>
    <mergeCell ref="T34:Y34"/>
    <mergeCell ref="T35:Y35"/>
    <mergeCell ref="L35:M35"/>
    <mergeCell ref="B33:J33"/>
    <mergeCell ref="B35:J35"/>
    <mergeCell ref="B34:J34"/>
    <mergeCell ref="L34:M34"/>
    <mergeCell ref="AP4:AP5"/>
    <mergeCell ref="B5:D5"/>
    <mergeCell ref="E5:G5"/>
    <mergeCell ref="B4:D4"/>
    <mergeCell ref="E4:G4"/>
    <mergeCell ref="Y4:Y5"/>
    <mergeCell ref="AO4:AO5"/>
    <mergeCell ref="V2:X2"/>
    <mergeCell ref="AD3:AG3"/>
    <mergeCell ref="W4:W5"/>
    <mergeCell ref="X4:X5"/>
    <mergeCell ref="Z4:Z5"/>
    <mergeCell ref="AA4:AA5"/>
    <mergeCell ref="AB4:AE4"/>
    <mergeCell ref="AF4:AF5"/>
    <mergeCell ref="W3:Y3"/>
    <mergeCell ref="B2:R2"/>
    <mergeCell ref="BA4:BA5"/>
    <mergeCell ref="BB4:BB5"/>
    <mergeCell ref="AQ2:AW2"/>
    <mergeCell ref="Y2:AD2"/>
    <mergeCell ref="AR4:AR5"/>
    <mergeCell ref="AS4:AS5"/>
    <mergeCell ref="AT4:AW4"/>
    <mergeCell ref="AX4:AX5"/>
    <mergeCell ref="AY4:AY5"/>
    <mergeCell ref="AZ4:AZ5"/>
    <mergeCell ref="AI4:AI5"/>
    <mergeCell ref="AJ4:AJ5"/>
    <mergeCell ref="AX2:AY2"/>
    <mergeCell ref="AN2:AP2"/>
    <mergeCell ref="AV3:AY3"/>
  </mergeCells>
  <phoneticPr fontId="14"/>
  <pageMargins left="0.23622047244094491" right="0.23622047244094491" top="0.19685039370078741" bottom="0.19685039370078741" header="0.31496062992125984" footer="0.31496062992125984"/>
  <pageSetup paperSize="9" scale="6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R42"/>
  <sheetViews>
    <sheetView zoomScaleNormal="100" workbookViewId="0">
      <selection sqref="A1:S21"/>
    </sheetView>
  </sheetViews>
  <sheetFormatPr defaultRowHeight="13.5"/>
  <cols>
    <col min="1" max="1" width="3.25" style="43" customWidth="1"/>
    <col min="2" max="2" width="5.125" style="43" customWidth="1"/>
    <col min="3" max="3" width="4.875" style="43" customWidth="1"/>
    <col min="4" max="4" width="6" style="43" customWidth="1"/>
    <col min="5" max="5" width="6.25" style="43" customWidth="1"/>
    <col min="6" max="6" width="9" style="43"/>
    <col min="7" max="7" width="23" style="43" customWidth="1"/>
    <col min="8" max="8" width="11.625" style="43" bestFit="1" customWidth="1"/>
    <col min="9" max="12" width="9.5" style="43" bestFit="1" customWidth="1"/>
    <col min="13" max="13" width="9.125" style="43" bestFit="1" customWidth="1"/>
    <col min="14" max="16" width="9" style="43"/>
    <col min="17" max="17" width="4.5" style="43" customWidth="1"/>
    <col min="18" max="16384" width="9" style="43"/>
  </cols>
  <sheetData>
    <row r="2" spans="2:18">
      <c r="D2" s="155"/>
      <c r="E2" s="155"/>
      <c r="F2" s="155"/>
      <c r="G2" s="156" t="s">
        <v>309</v>
      </c>
      <c r="H2" s="154"/>
      <c r="I2" s="154"/>
      <c r="J2" s="154"/>
      <c r="K2" s="154"/>
      <c r="L2" s="154"/>
      <c r="M2" s="154"/>
      <c r="N2" s="153"/>
      <c r="O2" s="153"/>
    </row>
    <row r="3" spans="2:18">
      <c r="D3" s="163" t="s">
        <v>246</v>
      </c>
      <c r="E3" s="164"/>
      <c r="F3" s="164"/>
      <c r="K3" s="95" t="s">
        <v>14</v>
      </c>
      <c r="L3" s="165"/>
      <c r="M3" s="165"/>
      <c r="N3" s="165"/>
      <c r="O3" s="165"/>
    </row>
    <row r="4" spans="2:18" ht="13.5" customHeight="1">
      <c r="B4" s="173" t="s">
        <v>4</v>
      </c>
      <c r="C4" s="174"/>
      <c r="D4" s="175"/>
      <c r="E4" s="159" t="s">
        <v>0</v>
      </c>
      <c r="F4" s="159" t="s">
        <v>17</v>
      </c>
      <c r="G4" s="159" t="s">
        <v>5</v>
      </c>
      <c r="H4" s="169" t="s">
        <v>21</v>
      </c>
      <c r="I4" s="171" t="s">
        <v>239</v>
      </c>
      <c r="J4" s="159" t="s">
        <v>6</v>
      </c>
      <c r="K4" s="159"/>
      <c r="L4" s="159"/>
      <c r="M4" s="159"/>
      <c r="N4" s="158" t="s">
        <v>23</v>
      </c>
      <c r="O4" s="158" t="s">
        <v>18</v>
      </c>
      <c r="P4" s="158" t="s">
        <v>19</v>
      </c>
      <c r="Q4" s="158" t="s">
        <v>63</v>
      </c>
      <c r="R4" s="158" t="s">
        <v>16</v>
      </c>
    </row>
    <row r="5" spans="2:18" ht="37.5" customHeight="1">
      <c r="B5" s="138" t="s">
        <v>296</v>
      </c>
      <c r="C5" s="92" t="s">
        <v>61</v>
      </c>
      <c r="D5" s="91" t="s">
        <v>62</v>
      </c>
      <c r="E5" s="159"/>
      <c r="F5" s="159"/>
      <c r="G5" s="159"/>
      <c r="H5" s="170"/>
      <c r="I5" s="172"/>
      <c r="J5" s="103" t="s">
        <v>7</v>
      </c>
      <c r="K5" s="103" t="s">
        <v>8</v>
      </c>
      <c r="L5" s="103" t="s">
        <v>9</v>
      </c>
      <c r="M5" s="105" t="s">
        <v>22</v>
      </c>
      <c r="N5" s="176"/>
      <c r="O5" s="176"/>
      <c r="P5" s="176"/>
      <c r="Q5" s="176"/>
      <c r="R5" s="176"/>
    </row>
    <row r="6" spans="2:18" ht="20.100000000000001" customHeight="1">
      <c r="B6" s="101"/>
      <c r="C6" s="57"/>
      <c r="D6" s="57"/>
      <c r="E6" s="57"/>
      <c r="F6" s="57"/>
      <c r="G6" s="106"/>
      <c r="H6" s="134"/>
      <c r="I6" s="58"/>
      <c r="J6" s="58"/>
      <c r="K6" s="58"/>
      <c r="L6" s="58"/>
      <c r="M6" s="58"/>
      <c r="N6" s="58"/>
      <c r="O6" s="57"/>
      <c r="P6" s="108"/>
      <c r="Q6" s="57"/>
      <c r="R6" s="57"/>
    </row>
    <row r="7" spans="2:18" s="96" customFormat="1" ht="20.100000000000001" customHeight="1">
      <c r="B7" s="137"/>
      <c r="C7" s="57"/>
      <c r="D7" s="57"/>
      <c r="E7" s="57"/>
      <c r="F7" s="57"/>
      <c r="G7" s="106"/>
      <c r="H7" s="134"/>
      <c r="I7" s="58"/>
      <c r="J7" s="58"/>
      <c r="K7" s="58"/>
      <c r="L7" s="58"/>
      <c r="M7" s="58"/>
      <c r="N7" s="58"/>
      <c r="O7" s="57"/>
      <c r="P7" s="108"/>
      <c r="Q7" s="57"/>
      <c r="R7" s="57"/>
    </row>
    <row r="8" spans="2:18" s="96" customFormat="1" ht="20.100000000000001" customHeight="1">
      <c r="B8" s="137"/>
      <c r="C8" s="57"/>
      <c r="D8" s="57"/>
      <c r="E8" s="57"/>
      <c r="F8" s="57"/>
      <c r="G8" s="106"/>
      <c r="H8" s="134"/>
      <c r="I8" s="58"/>
      <c r="J8" s="58"/>
      <c r="K8" s="58"/>
      <c r="L8" s="58"/>
      <c r="M8" s="58"/>
      <c r="N8" s="58"/>
      <c r="O8" s="57"/>
      <c r="P8" s="108"/>
      <c r="Q8" s="57"/>
      <c r="R8" s="57"/>
    </row>
    <row r="9" spans="2:18" s="96" customFormat="1" ht="20.100000000000001" customHeight="1">
      <c r="B9" s="137"/>
      <c r="C9" s="101"/>
      <c r="D9" s="101"/>
      <c r="E9" s="101"/>
      <c r="F9" s="101"/>
      <c r="G9" s="107"/>
      <c r="H9" s="134"/>
      <c r="I9" s="58"/>
      <c r="J9" s="58"/>
      <c r="K9" s="58"/>
      <c r="L9" s="58"/>
      <c r="M9" s="58"/>
      <c r="N9" s="58"/>
      <c r="O9" s="101"/>
      <c r="P9" s="109"/>
      <c r="Q9" s="101"/>
      <c r="R9" s="101"/>
    </row>
    <row r="10" spans="2:18" ht="20.100000000000001" customHeight="1">
      <c r="B10" s="101"/>
      <c r="C10" s="101"/>
      <c r="D10" s="101"/>
      <c r="E10" s="101"/>
      <c r="F10" s="101"/>
      <c r="G10" s="107"/>
      <c r="H10" s="134"/>
      <c r="I10" s="58"/>
      <c r="J10" s="58"/>
      <c r="K10" s="58"/>
      <c r="L10" s="58"/>
      <c r="M10" s="58"/>
      <c r="N10" s="58"/>
      <c r="O10" s="101"/>
      <c r="P10" s="109"/>
      <c r="Q10" s="101"/>
      <c r="R10" s="101"/>
    </row>
    <row r="11" spans="2:18" ht="20.100000000000001" customHeight="1">
      <c r="B11" s="101"/>
      <c r="C11" s="101"/>
      <c r="D11" s="101"/>
      <c r="E11" s="101"/>
      <c r="F11" s="101"/>
      <c r="G11" s="107"/>
      <c r="H11" s="134"/>
      <c r="I11" s="58"/>
      <c r="J11" s="58"/>
      <c r="K11" s="58"/>
      <c r="L11" s="58"/>
      <c r="M11" s="58"/>
      <c r="N11" s="58"/>
      <c r="O11" s="101"/>
      <c r="P11" s="109"/>
      <c r="Q11" s="101"/>
      <c r="R11" s="101"/>
    </row>
    <row r="12" spans="2:18" ht="20.100000000000001" customHeight="1">
      <c r="B12" s="101"/>
      <c r="C12" s="101"/>
      <c r="D12" s="101"/>
      <c r="E12" s="101"/>
      <c r="F12" s="101"/>
      <c r="G12" s="107"/>
      <c r="H12" s="134"/>
      <c r="I12" s="58"/>
      <c r="J12" s="58"/>
      <c r="K12" s="58"/>
      <c r="L12" s="58"/>
      <c r="M12" s="58"/>
      <c r="N12" s="58"/>
      <c r="O12" s="101"/>
      <c r="P12" s="109"/>
      <c r="Q12" s="101"/>
      <c r="R12" s="101"/>
    </row>
    <row r="13" spans="2:18" ht="20.100000000000001" customHeight="1">
      <c r="B13" s="101"/>
      <c r="C13" s="101"/>
      <c r="D13" s="101"/>
      <c r="E13" s="101"/>
      <c r="F13" s="101"/>
      <c r="G13" s="107"/>
      <c r="H13" s="134"/>
      <c r="I13" s="58"/>
      <c r="J13" s="58"/>
      <c r="K13" s="58"/>
      <c r="L13" s="58"/>
      <c r="M13" s="58"/>
      <c r="N13" s="58"/>
      <c r="O13" s="101"/>
      <c r="P13" s="109"/>
      <c r="Q13" s="101"/>
      <c r="R13" s="101"/>
    </row>
    <row r="14" spans="2:18" ht="20.100000000000001" customHeight="1">
      <c r="B14" s="101"/>
      <c r="C14" s="101"/>
      <c r="D14" s="101"/>
      <c r="E14" s="101"/>
      <c r="F14" s="101"/>
      <c r="G14" s="107"/>
      <c r="H14" s="134"/>
      <c r="I14" s="58"/>
      <c r="J14" s="58"/>
      <c r="K14" s="58"/>
      <c r="L14" s="58"/>
      <c r="M14" s="58"/>
      <c r="N14" s="58"/>
      <c r="O14" s="101"/>
      <c r="P14" s="109"/>
      <c r="Q14" s="101"/>
      <c r="R14" s="101"/>
    </row>
    <row r="15" spans="2:18" ht="20.100000000000001" customHeight="1">
      <c r="B15" s="101"/>
      <c r="C15" s="101"/>
      <c r="D15" s="101"/>
      <c r="E15" s="101"/>
      <c r="F15" s="101"/>
      <c r="G15" s="107"/>
      <c r="H15" s="134"/>
      <c r="I15" s="58"/>
      <c r="J15" s="58"/>
      <c r="K15" s="58"/>
      <c r="L15" s="58"/>
      <c r="M15" s="58"/>
      <c r="N15" s="58"/>
      <c r="O15" s="101"/>
      <c r="P15" s="109"/>
      <c r="Q15" s="101"/>
      <c r="R15" s="101"/>
    </row>
    <row r="16" spans="2:18" ht="20.100000000000001" customHeight="1">
      <c r="B16" s="101"/>
      <c r="C16" s="101"/>
      <c r="D16" s="101"/>
      <c r="E16" s="101"/>
      <c r="F16" s="101"/>
      <c r="G16" s="107"/>
      <c r="H16" s="134"/>
      <c r="I16" s="58"/>
      <c r="J16" s="58"/>
      <c r="K16" s="58"/>
      <c r="L16" s="58"/>
      <c r="M16" s="58"/>
      <c r="N16" s="58"/>
      <c r="O16" s="101"/>
      <c r="P16" s="109"/>
      <c r="Q16" s="101"/>
      <c r="R16" s="101"/>
    </row>
    <row r="17" spans="2:18" ht="20.100000000000001" customHeight="1">
      <c r="B17" s="101"/>
      <c r="C17" s="101"/>
      <c r="D17" s="101"/>
      <c r="E17" s="101"/>
      <c r="F17" s="101"/>
      <c r="G17" s="107"/>
      <c r="H17" s="134"/>
      <c r="I17" s="58"/>
      <c r="J17" s="58"/>
      <c r="K17" s="58"/>
      <c r="L17" s="58"/>
      <c r="M17" s="58"/>
      <c r="N17" s="58"/>
      <c r="O17" s="101"/>
      <c r="P17" s="109"/>
      <c r="Q17" s="101"/>
      <c r="R17" s="101"/>
    </row>
    <row r="18" spans="2:18" ht="20.100000000000001" customHeight="1">
      <c r="B18" s="101"/>
      <c r="C18" s="101"/>
      <c r="D18" s="110"/>
      <c r="E18" s="101"/>
      <c r="F18" s="101"/>
      <c r="G18" s="101"/>
      <c r="H18" s="134"/>
      <c r="I18" s="58"/>
      <c r="J18" s="58"/>
      <c r="K18" s="58"/>
      <c r="L18" s="58"/>
      <c r="M18" s="58"/>
      <c r="N18" s="57"/>
      <c r="O18" s="101"/>
      <c r="P18" s="101"/>
      <c r="Q18" s="101"/>
      <c r="R18" s="101"/>
    </row>
    <row r="19" spans="2:18" ht="20.100000000000001" customHeight="1">
      <c r="B19" s="166" t="s">
        <v>240</v>
      </c>
      <c r="C19" s="167"/>
      <c r="D19" s="167"/>
      <c r="E19" s="167"/>
      <c r="F19" s="167"/>
      <c r="G19" s="168"/>
      <c r="H19" s="135">
        <f>SUM(H6:H18)</f>
        <v>0</v>
      </c>
      <c r="I19" s="120">
        <f t="shared" ref="I19:M19" si="0">SUM(I6:I18)</f>
        <v>0</v>
      </c>
      <c r="J19" s="120">
        <f t="shared" si="0"/>
        <v>0</v>
      </c>
      <c r="K19" s="120">
        <f t="shared" si="0"/>
        <v>0</v>
      </c>
      <c r="L19" s="120">
        <f t="shared" si="0"/>
        <v>0</v>
      </c>
      <c r="M19" s="120">
        <f t="shared" si="0"/>
        <v>0</v>
      </c>
      <c r="N19" s="121"/>
      <c r="O19" s="118"/>
      <c r="P19" s="118" t="e">
        <f>#REF!</f>
        <v>#REF!</v>
      </c>
      <c r="Q19" s="118"/>
      <c r="R19" s="122" t="e">
        <f>#REF!</f>
        <v>#REF!</v>
      </c>
    </row>
    <row r="20" spans="2:18" ht="20.100000000000001" customHeight="1">
      <c r="B20" s="178" t="s">
        <v>241</v>
      </c>
      <c r="C20" s="179"/>
      <c r="D20" s="179"/>
      <c r="E20" s="179"/>
      <c r="F20" s="179"/>
      <c r="G20" s="180"/>
      <c r="H20" s="136">
        <f>H19</f>
        <v>0</v>
      </c>
      <c r="I20" s="58" t="e">
        <f>#REF!</f>
        <v>#REF!</v>
      </c>
      <c r="J20" s="181">
        <f>SUM(J19:M19)</f>
        <v>0</v>
      </c>
      <c r="K20" s="182"/>
      <c r="L20" s="182"/>
      <c r="M20" s="183"/>
      <c r="N20" s="58"/>
      <c r="O20" s="57"/>
      <c r="P20" s="57" t="e">
        <f>#REF!</f>
        <v>#REF!</v>
      </c>
      <c r="Q20" s="57"/>
      <c r="R20" s="106" t="e">
        <f>#REF!</f>
        <v>#REF!</v>
      </c>
    </row>
    <row r="21" spans="2:18" ht="20.100000000000001" customHeight="1">
      <c r="B21" s="178" t="s">
        <v>242</v>
      </c>
      <c r="C21" s="179"/>
      <c r="D21" s="179"/>
      <c r="E21" s="179"/>
      <c r="F21" s="179"/>
      <c r="G21" s="180"/>
      <c r="H21" s="134" t="e">
        <f>#REF!</f>
        <v>#REF!</v>
      </c>
      <c r="I21" s="58" t="e">
        <f>#REF!</f>
        <v>#REF!</v>
      </c>
      <c r="J21" s="184">
        <f>SUMPRODUCT(($Q$6:$Q$18="*")*1,$M$6:$M$18)+SUMPRODUCT(($Q$6:$Q$18="*")*1,$K$6:$K$18)+SUMPRODUCT(($Q$6:$Q$18="*")*1,$J$6:$J$18)+SUMPRODUCT(($Q$6:$Q$18="*")*1,$L$6:$L$18)</f>
        <v>0</v>
      </c>
      <c r="K21" s="185"/>
      <c r="L21" s="185"/>
      <c r="M21" s="186"/>
      <c r="N21" s="58"/>
      <c r="O21" s="57"/>
      <c r="P21" s="57" t="e">
        <f>#REF!</f>
        <v>#REF!</v>
      </c>
      <c r="Q21" s="57"/>
      <c r="R21" s="106" t="e">
        <f>#REF!</f>
        <v>#REF!</v>
      </c>
    </row>
    <row r="22" spans="2:18" ht="20.100000000000001" customHeight="1"/>
    <row r="23" spans="2:18" ht="20.100000000000001" customHeight="1"/>
    <row r="24" spans="2:18" ht="20.100000000000001" customHeight="1"/>
    <row r="25" spans="2:18" ht="20.100000000000001" customHeight="1"/>
    <row r="26" spans="2:18" ht="20.100000000000001" customHeight="1"/>
    <row r="27" spans="2:18" ht="20.100000000000001" customHeight="1"/>
    <row r="28" spans="2:18" ht="20.100000000000001" customHeight="1"/>
    <row r="29" spans="2:18" ht="20.100000000000001" customHeight="1"/>
    <row r="30" spans="2:18" ht="20.100000000000001" customHeight="1"/>
    <row r="31" spans="2:18" ht="20.100000000000001" customHeight="1"/>
    <row r="32" spans="2:18"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sheetData>
  <mergeCells count="22">
    <mergeCell ref="B20:G20"/>
    <mergeCell ref="J20:M20"/>
    <mergeCell ref="B21:G21"/>
    <mergeCell ref="J21:M21"/>
    <mergeCell ref="P4:P5"/>
    <mergeCell ref="Q4:Q5"/>
    <mergeCell ref="R4:R5"/>
    <mergeCell ref="B19:G19"/>
    <mergeCell ref="G4:G5"/>
    <mergeCell ref="H4:H5"/>
    <mergeCell ref="I4:I5"/>
    <mergeCell ref="J4:M4"/>
    <mergeCell ref="N4:N5"/>
    <mergeCell ref="O4:O5"/>
    <mergeCell ref="B4:D4"/>
    <mergeCell ref="E4:E5"/>
    <mergeCell ref="F4:F5"/>
    <mergeCell ref="D3:F3"/>
    <mergeCell ref="L3:O3"/>
    <mergeCell ref="D2:F2"/>
    <mergeCell ref="G2:M2"/>
    <mergeCell ref="N2:O2"/>
  </mergeCells>
  <phoneticPr fontId="14"/>
  <pageMargins left="0.23622047244094491" right="0.23622047244094491" top="0.19685039370078741" bottom="0.19685039370078741" header="0.31496062992125984" footer="0.31496062992125984"/>
  <pageSetup paperSize="9" scale="8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42"/>
  <sheetViews>
    <sheetView zoomScaleNormal="100" workbookViewId="0">
      <selection activeCell="B1" sqref="B1:R21"/>
    </sheetView>
  </sheetViews>
  <sheetFormatPr defaultRowHeight="13.5"/>
  <cols>
    <col min="1" max="1" width="3.25" style="43" customWidth="1"/>
    <col min="2" max="2" width="5.125" style="43" customWidth="1"/>
    <col min="3" max="3" width="4.875" style="43" customWidth="1"/>
    <col min="4" max="4" width="6" style="43" customWidth="1"/>
    <col min="5" max="5" width="6.25" style="43" customWidth="1"/>
    <col min="6" max="6" width="9" style="43"/>
    <col min="7" max="7" width="23" style="43" customWidth="1"/>
    <col min="8" max="8" width="11.625" style="43" bestFit="1" customWidth="1"/>
    <col min="9" max="12" width="9.5" style="43" bestFit="1" customWidth="1"/>
    <col min="13" max="13" width="9.125" style="43" bestFit="1" customWidth="1"/>
    <col min="14" max="16" width="9" style="43"/>
    <col min="17" max="17" width="4.5" style="43" customWidth="1"/>
    <col min="18" max="16384" width="9" style="43"/>
  </cols>
  <sheetData>
    <row r="2" spans="2:18">
      <c r="D2" s="155"/>
      <c r="E2" s="155"/>
      <c r="F2" s="155"/>
      <c r="G2" s="156" t="s">
        <v>309</v>
      </c>
      <c r="H2" s="154"/>
      <c r="I2" s="154"/>
      <c r="J2" s="154"/>
      <c r="K2" s="154"/>
      <c r="L2" s="154"/>
      <c r="M2" s="154"/>
      <c r="N2" s="153"/>
      <c r="O2" s="153"/>
    </row>
    <row r="3" spans="2:18">
      <c r="D3" s="163" t="s">
        <v>246</v>
      </c>
      <c r="E3" s="164"/>
      <c r="F3" s="164"/>
      <c r="K3" s="95" t="s">
        <v>14</v>
      </c>
      <c r="L3" s="165"/>
      <c r="M3" s="165"/>
      <c r="N3" s="165"/>
      <c r="O3" s="165"/>
    </row>
    <row r="4" spans="2:18" ht="13.5" customHeight="1">
      <c r="B4" s="173" t="s">
        <v>4</v>
      </c>
      <c r="C4" s="174"/>
      <c r="D4" s="175"/>
      <c r="E4" s="159" t="s">
        <v>0</v>
      </c>
      <c r="F4" s="159" t="s">
        <v>17</v>
      </c>
      <c r="G4" s="159" t="s">
        <v>5</v>
      </c>
      <c r="H4" s="169" t="s">
        <v>21</v>
      </c>
      <c r="I4" s="171" t="s">
        <v>239</v>
      </c>
      <c r="J4" s="159" t="s">
        <v>6</v>
      </c>
      <c r="K4" s="159"/>
      <c r="L4" s="159"/>
      <c r="M4" s="159"/>
      <c r="N4" s="158" t="s">
        <v>23</v>
      </c>
      <c r="O4" s="158" t="s">
        <v>18</v>
      </c>
      <c r="P4" s="158" t="s">
        <v>19</v>
      </c>
      <c r="Q4" s="158" t="s">
        <v>63</v>
      </c>
      <c r="R4" s="158" t="s">
        <v>16</v>
      </c>
    </row>
    <row r="5" spans="2:18" ht="37.5" customHeight="1">
      <c r="B5" s="138" t="s">
        <v>296</v>
      </c>
      <c r="C5" s="92" t="s">
        <v>61</v>
      </c>
      <c r="D5" s="91" t="s">
        <v>62</v>
      </c>
      <c r="E5" s="159"/>
      <c r="F5" s="159"/>
      <c r="G5" s="159"/>
      <c r="H5" s="170"/>
      <c r="I5" s="172"/>
      <c r="J5" s="103" t="s">
        <v>7</v>
      </c>
      <c r="K5" s="103" t="s">
        <v>8</v>
      </c>
      <c r="L5" s="103" t="s">
        <v>9</v>
      </c>
      <c r="M5" s="105" t="s">
        <v>22</v>
      </c>
      <c r="N5" s="176"/>
      <c r="O5" s="176"/>
      <c r="P5" s="176"/>
      <c r="Q5" s="176"/>
      <c r="R5" s="176"/>
    </row>
    <row r="6" spans="2:18" ht="20.100000000000001" customHeight="1">
      <c r="B6" s="139">
        <v>29</v>
      </c>
      <c r="C6" s="139">
        <v>8</v>
      </c>
      <c r="D6" s="139">
        <v>8</v>
      </c>
      <c r="E6" s="57" t="s">
        <v>224</v>
      </c>
      <c r="F6" s="57"/>
      <c r="G6" s="57" t="s">
        <v>225</v>
      </c>
      <c r="H6" s="134">
        <v>260000</v>
      </c>
      <c r="I6" s="58"/>
      <c r="J6" s="58"/>
      <c r="K6" s="58"/>
      <c r="L6" s="58"/>
      <c r="M6" s="58"/>
      <c r="N6" s="58"/>
      <c r="O6" s="57"/>
      <c r="P6" s="57"/>
      <c r="Q6" s="57" t="e">
        <f>IF(#REF!="","","*")</f>
        <v>#REF!</v>
      </c>
      <c r="R6" s="57"/>
    </row>
    <row r="7" spans="2:18" s="96" customFormat="1" ht="20.100000000000001" customHeight="1">
      <c r="B7" s="139">
        <v>29</v>
      </c>
      <c r="C7" s="139">
        <v>8</v>
      </c>
      <c r="D7" s="139">
        <v>10</v>
      </c>
      <c r="E7" s="57" t="s">
        <v>222</v>
      </c>
      <c r="F7" s="57" t="s">
        <v>222</v>
      </c>
      <c r="G7" s="57" t="s">
        <v>238</v>
      </c>
      <c r="H7" s="134"/>
      <c r="I7" s="58">
        <v>200000</v>
      </c>
      <c r="J7" s="58" t="s">
        <v>222</v>
      </c>
      <c r="K7" s="58" t="s">
        <v>222</v>
      </c>
      <c r="L7" s="58"/>
      <c r="M7" s="58"/>
      <c r="N7" s="58"/>
      <c r="O7" s="57"/>
      <c r="P7" s="57"/>
      <c r="Q7" s="57"/>
      <c r="R7" s="57"/>
    </row>
    <row r="8" spans="2:18" s="96" customFormat="1" ht="20.100000000000001" customHeight="1">
      <c r="B8" s="139">
        <v>29</v>
      </c>
      <c r="C8" s="139">
        <v>10</v>
      </c>
      <c r="D8" s="139">
        <v>1</v>
      </c>
      <c r="E8" s="57"/>
      <c r="F8" s="57"/>
      <c r="G8" s="57" t="s">
        <v>76</v>
      </c>
      <c r="H8" s="134">
        <v>1</v>
      </c>
      <c r="I8" s="58"/>
      <c r="J8" s="58"/>
      <c r="K8" s="58"/>
      <c r="L8" s="58"/>
      <c r="M8" s="58"/>
      <c r="N8" s="58"/>
      <c r="O8" s="57"/>
      <c r="P8" s="57"/>
      <c r="Q8" s="57"/>
      <c r="R8" s="57"/>
    </row>
    <row r="9" spans="2:18" s="96" customFormat="1" ht="20.100000000000001" customHeight="1">
      <c r="B9" s="139">
        <v>29</v>
      </c>
      <c r="C9" s="139">
        <v>10</v>
      </c>
      <c r="D9" s="139">
        <v>5</v>
      </c>
      <c r="E9" s="57" t="s">
        <v>224</v>
      </c>
      <c r="F9" s="57"/>
      <c r="G9" s="57" t="s">
        <v>226</v>
      </c>
      <c r="H9" s="134">
        <v>500000</v>
      </c>
      <c r="I9" s="58"/>
      <c r="J9" s="58"/>
      <c r="K9" s="58"/>
      <c r="L9" s="58"/>
      <c r="M9" s="58"/>
      <c r="N9" s="58"/>
      <c r="O9" s="57"/>
      <c r="P9" s="57"/>
      <c r="Q9" s="57"/>
      <c r="R9" s="57"/>
    </row>
    <row r="10" spans="2:18" ht="20.100000000000001" customHeight="1">
      <c r="B10" s="139">
        <v>29</v>
      </c>
      <c r="C10" s="139">
        <v>10</v>
      </c>
      <c r="D10" s="139">
        <v>5</v>
      </c>
      <c r="E10" s="57" t="s">
        <v>222</v>
      </c>
      <c r="F10" s="57" t="s">
        <v>222</v>
      </c>
      <c r="G10" s="57" t="s">
        <v>238</v>
      </c>
      <c r="H10" s="134"/>
      <c r="I10" s="58">
        <v>200000</v>
      </c>
      <c r="J10" s="58" t="s">
        <v>222</v>
      </c>
      <c r="K10" s="58" t="s">
        <v>222</v>
      </c>
      <c r="L10" s="58"/>
      <c r="M10" s="58"/>
      <c r="N10" s="58"/>
      <c r="O10" s="57"/>
      <c r="P10" s="57"/>
      <c r="Q10" s="57"/>
      <c r="R10" s="57"/>
    </row>
    <row r="11" spans="2:18" ht="20.100000000000001" customHeight="1">
      <c r="B11" s="139">
        <v>29</v>
      </c>
      <c r="C11" s="139">
        <v>12</v>
      </c>
      <c r="D11" s="139">
        <v>25</v>
      </c>
      <c r="E11" s="57" t="s">
        <v>1</v>
      </c>
      <c r="F11" s="57" t="s">
        <v>34</v>
      </c>
      <c r="G11" s="57" t="s">
        <v>80</v>
      </c>
      <c r="H11" s="134"/>
      <c r="I11" s="58"/>
      <c r="J11" s="58">
        <v>120000</v>
      </c>
      <c r="K11" s="58"/>
      <c r="L11" s="58"/>
      <c r="M11" s="58"/>
      <c r="N11" s="58"/>
      <c r="O11" s="57" t="s">
        <v>227</v>
      </c>
      <c r="P11" s="57" t="s">
        <v>228</v>
      </c>
      <c r="Q11" s="57" t="s">
        <v>223</v>
      </c>
      <c r="R11" s="57" t="s">
        <v>236</v>
      </c>
    </row>
    <row r="12" spans="2:18" ht="20.100000000000001" customHeight="1">
      <c r="B12" s="139">
        <v>30</v>
      </c>
      <c r="C12" s="139">
        <v>1</v>
      </c>
      <c r="D12" s="139">
        <v>30</v>
      </c>
      <c r="E12" s="57" t="s">
        <v>224</v>
      </c>
      <c r="F12" s="57"/>
      <c r="G12" s="57" t="s">
        <v>229</v>
      </c>
      <c r="H12" s="134">
        <v>302000</v>
      </c>
      <c r="I12" s="58"/>
      <c r="J12" s="58"/>
      <c r="K12" s="58"/>
      <c r="L12" s="58"/>
      <c r="M12" s="58"/>
      <c r="N12" s="58"/>
      <c r="O12" s="57"/>
      <c r="P12" s="57"/>
      <c r="Q12" s="57" t="s">
        <v>223</v>
      </c>
      <c r="R12" s="57"/>
    </row>
    <row r="13" spans="2:18" ht="20.100000000000001" customHeight="1">
      <c r="B13" s="139">
        <v>30</v>
      </c>
      <c r="C13" s="139">
        <v>2</v>
      </c>
      <c r="D13" s="139">
        <v>2</v>
      </c>
      <c r="E13" s="57" t="s">
        <v>1</v>
      </c>
      <c r="F13" s="57" t="s">
        <v>49</v>
      </c>
      <c r="G13" s="57" t="s">
        <v>85</v>
      </c>
      <c r="H13" s="134"/>
      <c r="I13" s="58"/>
      <c r="J13" s="58"/>
      <c r="K13" s="58">
        <v>100000</v>
      </c>
      <c r="L13" s="58"/>
      <c r="M13" s="58"/>
      <c r="N13" s="58"/>
      <c r="O13" s="57">
        <v>25</v>
      </c>
      <c r="P13" s="57" t="s">
        <v>88</v>
      </c>
      <c r="Q13" s="57" t="s">
        <v>223</v>
      </c>
      <c r="R13" s="57" t="s">
        <v>236</v>
      </c>
    </row>
    <row r="14" spans="2:18" ht="20.100000000000001" customHeight="1">
      <c r="B14" s="139">
        <v>30</v>
      </c>
      <c r="C14" s="139">
        <v>2</v>
      </c>
      <c r="D14" s="139">
        <v>20</v>
      </c>
      <c r="E14" s="57" t="s">
        <v>11</v>
      </c>
      <c r="F14" s="57" t="s">
        <v>34</v>
      </c>
      <c r="G14" s="57" t="s">
        <v>90</v>
      </c>
      <c r="H14" s="134"/>
      <c r="I14" s="58"/>
      <c r="J14" s="58">
        <v>150000</v>
      </c>
      <c r="K14" s="58"/>
      <c r="L14" s="58"/>
      <c r="M14" s="58"/>
      <c r="N14" s="58"/>
      <c r="O14" s="57" t="s">
        <v>230</v>
      </c>
      <c r="P14" s="57" t="s">
        <v>231</v>
      </c>
      <c r="Q14" s="57" t="s">
        <v>223</v>
      </c>
      <c r="R14" s="57" t="s">
        <v>236</v>
      </c>
    </row>
    <row r="15" spans="2:18" ht="20.100000000000001" customHeight="1">
      <c r="B15" s="139">
        <v>30</v>
      </c>
      <c r="C15" s="139">
        <v>2</v>
      </c>
      <c r="D15" s="139">
        <v>20</v>
      </c>
      <c r="E15" s="57" t="s">
        <v>11</v>
      </c>
      <c r="F15" s="57" t="s">
        <v>40</v>
      </c>
      <c r="G15" s="57" t="s">
        <v>75</v>
      </c>
      <c r="H15" s="134"/>
      <c r="I15" s="58"/>
      <c r="J15" s="58"/>
      <c r="K15" s="58"/>
      <c r="L15" s="58">
        <v>45000</v>
      </c>
      <c r="M15" s="58"/>
      <c r="N15" s="58"/>
      <c r="O15" s="57">
        <v>20</v>
      </c>
      <c r="P15" s="57" t="s">
        <v>232</v>
      </c>
      <c r="Q15" s="57" t="s">
        <v>223</v>
      </c>
      <c r="R15" s="57" t="s">
        <v>236</v>
      </c>
    </row>
    <row r="16" spans="2:18" ht="20.100000000000001" customHeight="1">
      <c r="B16" s="139">
        <v>30</v>
      </c>
      <c r="C16" s="139">
        <v>2</v>
      </c>
      <c r="D16" s="139">
        <v>25</v>
      </c>
      <c r="E16" s="57" t="s">
        <v>1</v>
      </c>
      <c r="F16" s="57" t="s">
        <v>34</v>
      </c>
      <c r="G16" s="57" t="s">
        <v>91</v>
      </c>
      <c r="H16" s="134"/>
      <c r="I16" s="58"/>
      <c r="J16" s="58">
        <v>18000</v>
      </c>
      <c r="K16" s="58"/>
      <c r="L16" s="58"/>
      <c r="M16" s="58"/>
      <c r="N16" s="58"/>
      <c r="O16" s="57" t="s">
        <v>233</v>
      </c>
      <c r="P16" s="57" t="s">
        <v>234</v>
      </c>
      <c r="Q16" s="57" t="s">
        <v>223</v>
      </c>
      <c r="R16" s="57" t="s">
        <v>236</v>
      </c>
    </row>
    <row r="17" spans="2:18" ht="20.100000000000001" customHeight="1">
      <c r="B17" s="139">
        <v>30</v>
      </c>
      <c r="C17" s="139">
        <v>2</v>
      </c>
      <c r="D17" s="139">
        <v>25</v>
      </c>
      <c r="E17" s="57"/>
      <c r="F17" s="57" t="s">
        <v>41</v>
      </c>
      <c r="G17" s="57" t="s">
        <v>82</v>
      </c>
      <c r="H17" s="134"/>
      <c r="I17" s="58"/>
      <c r="J17" s="58"/>
      <c r="K17" s="58"/>
      <c r="L17" s="58">
        <v>80000</v>
      </c>
      <c r="M17" s="58"/>
      <c r="N17" s="58"/>
      <c r="O17" s="57"/>
      <c r="P17" s="57" t="s">
        <v>92</v>
      </c>
      <c r="Q17" s="57" t="s">
        <v>222</v>
      </c>
      <c r="R17" s="57" t="s">
        <v>236</v>
      </c>
    </row>
    <row r="18" spans="2:18" ht="20.100000000000001" customHeight="1">
      <c r="B18" s="57"/>
      <c r="C18" s="57"/>
      <c r="D18" s="57"/>
      <c r="E18" s="57"/>
      <c r="F18" s="57"/>
      <c r="G18" s="57"/>
      <c r="H18" s="134"/>
      <c r="I18" s="58"/>
      <c r="J18" s="58"/>
      <c r="K18" s="58"/>
      <c r="L18" s="58"/>
      <c r="M18" s="58"/>
      <c r="N18" s="57"/>
      <c r="O18" s="57"/>
      <c r="P18" s="57"/>
      <c r="Q18" s="57"/>
      <c r="R18" s="57"/>
    </row>
    <row r="19" spans="2:18" ht="20.100000000000001" customHeight="1">
      <c r="B19" s="166" t="s">
        <v>240</v>
      </c>
      <c r="C19" s="167"/>
      <c r="D19" s="167"/>
      <c r="E19" s="167"/>
      <c r="F19" s="167"/>
      <c r="G19" s="168"/>
      <c r="H19" s="135">
        <f>SUM(H6:H18)</f>
        <v>1062001</v>
      </c>
      <c r="I19" s="120">
        <f t="shared" ref="I19:M19" si="0">SUM(I6:I18)</f>
        <v>400000</v>
      </c>
      <c r="J19" s="120">
        <f t="shared" si="0"/>
        <v>288000</v>
      </c>
      <c r="K19" s="120">
        <f t="shared" si="0"/>
        <v>100000</v>
      </c>
      <c r="L19" s="120">
        <f t="shared" si="0"/>
        <v>125000</v>
      </c>
      <c r="M19" s="120">
        <f t="shared" si="0"/>
        <v>0</v>
      </c>
      <c r="N19" s="121"/>
      <c r="O19" s="118"/>
      <c r="P19" s="118" t="e">
        <f>#REF!</f>
        <v>#REF!</v>
      </c>
      <c r="Q19" s="118"/>
      <c r="R19" s="122" t="e">
        <f>#REF!</f>
        <v>#REF!</v>
      </c>
    </row>
    <row r="20" spans="2:18" ht="20.100000000000001" customHeight="1">
      <c r="B20" s="178" t="s">
        <v>241</v>
      </c>
      <c r="C20" s="179"/>
      <c r="D20" s="179"/>
      <c r="E20" s="179"/>
      <c r="F20" s="179"/>
      <c r="G20" s="180"/>
      <c r="H20" s="136">
        <f>H19</f>
        <v>1062001</v>
      </c>
      <c r="I20" s="58" t="e">
        <f>#REF!</f>
        <v>#REF!</v>
      </c>
      <c r="J20" s="181">
        <f>SUM(J19:M19)</f>
        <v>513000</v>
      </c>
      <c r="K20" s="182"/>
      <c r="L20" s="182"/>
      <c r="M20" s="183"/>
      <c r="N20" s="58"/>
      <c r="O20" s="57"/>
      <c r="P20" s="57" t="e">
        <f>#REF!</f>
        <v>#REF!</v>
      </c>
      <c r="Q20" s="57"/>
      <c r="R20" s="106" t="e">
        <f>#REF!</f>
        <v>#REF!</v>
      </c>
    </row>
    <row r="21" spans="2:18" ht="20.100000000000001" customHeight="1">
      <c r="B21" s="178" t="s">
        <v>242</v>
      </c>
      <c r="C21" s="179"/>
      <c r="D21" s="179"/>
      <c r="E21" s="179"/>
      <c r="F21" s="179"/>
      <c r="G21" s="180"/>
      <c r="H21" s="134" t="e">
        <f>#REF!</f>
        <v>#REF!</v>
      </c>
      <c r="I21" s="58" t="e">
        <f>#REF!</f>
        <v>#REF!</v>
      </c>
      <c r="J21" s="184" t="e">
        <f>SUMPRODUCT(($Q$6:$Q$18="*")*1,$M$6:$M$18)+SUMPRODUCT(($Q$6:$Q$18="*")*1,$K$6:$K$18)+SUMPRODUCT(($Q$6:$Q$18="*")*1,$J$6:$J$18)+SUMPRODUCT(($Q$6:$Q$18="*")*1,$L$6:$L$18)</f>
        <v>#REF!</v>
      </c>
      <c r="K21" s="185"/>
      <c r="L21" s="185"/>
      <c r="M21" s="186"/>
      <c r="N21" s="58"/>
      <c r="O21" s="57"/>
      <c r="P21" s="57" t="e">
        <f>#REF!</f>
        <v>#REF!</v>
      </c>
      <c r="Q21" s="57"/>
      <c r="R21" s="106" t="e">
        <f>#REF!</f>
        <v>#REF!</v>
      </c>
    </row>
    <row r="22" spans="2:18" ht="20.100000000000001" customHeight="1"/>
    <row r="23" spans="2:18" ht="20.100000000000001" customHeight="1"/>
    <row r="24" spans="2:18" ht="20.100000000000001" customHeight="1"/>
    <row r="25" spans="2:18" ht="20.100000000000001" customHeight="1"/>
    <row r="26" spans="2:18" ht="20.100000000000001" customHeight="1"/>
    <row r="27" spans="2:18" ht="20.100000000000001" customHeight="1"/>
    <row r="28" spans="2:18" ht="20.100000000000001" customHeight="1"/>
    <row r="29" spans="2:18" ht="20.100000000000001" customHeight="1"/>
    <row r="30" spans="2:18" ht="20.100000000000001" customHeight="1"/>
    <row r="31" spans="2:18" ht="20.100000000000001" customHeight="1"/>
    <row r="32" spans="2:18"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sheetData>
  <mergeCells count="22">
    <mergeCell ref="B20:G20"/>
    <mergeCell ref="J20:M20"/>
    <mergeCell ref="B21:G21"/>
    <mergeCell ref="J21:M21"/>
    <mergeCell ref="P4:P5"/>
    <mergeCell ref="Q4:Q5"/>
    <mergeCell ref="R4:R5"/>
    <mergeCell ref="B19:G19"/>
    <mergeCell ref="G4:G5"/>
    <mergeCell ref="H4:H5"/>
    <mergeCell ref="I4:I5"/>
    <mergeCell ref="J4:M4"/>
    <mergeCell ref="N4:N5"/>
    <mergeCell ref="O4:O5"/>
    <mergeCell ref="B4:D4"/>
    <mergeCell ref="E4:E5"/>
    <mergeCell ref="F4:F5"/>
    <mergeCell ref="D3:F3"/>
    <mergeCell ref="L3:O3"/>
    <mergeCell ref="D2:F2"/>
    <mergeCell ref="G2:M2"/>
    <mergeCell ref="N2:O2"/>
  </mergeCells>
  <phoneticPr fontId="14"/>
  <pageMargins left="0.23622047244094491" right="0.23622047244094491" top="0.19685039370078741" bottom="0.19685039370078741" header="0.31496062992125984" footer="0.31496062992125984"/>
  <pageSetup paperSize="9" scale="8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79"/>
  <sheetViews>
    <sheetView zoomScaleNormal="100" workbookViewId="0">
      <selection activeCell="C6" sqref="C6:O6"/>
    </sheetView>
  </sheetViews>
  <sheetFormatPr defaultRowHeight="13.5"/>
  <cols>
    <col min="1" max="1" width="3.25" style="43" customWidth="1"/>
    <col min="2" max="2" width="4.75" style="43" customWidth="1"/>
    <col min="3" max="3" width="4.125" style="43" customWidth="1"/>
    <col min="4" max="4" width="5.5" style="43" customWidth="1"/>
    <col min="5" max="5" width="5.375" style="43" customWidth="1"/>
    <col min="6" max="6" width="11" style="43" customWidth="1"/>
    <col min="7" max="7" width="14.75" style="43" customWidth="1"/>
    <col min="8" max="8" width="10.5" style="43" bestFit="1" customWidth="1"/>
    <col min="9" max="10" width="9.125" style="43" bestFit="1" customWidth="1"/>
    <col min="11" max="14" width="9" style="43"/>
    <col min="15" max="15" width="10.875" style="43" customWidth="1"/>
    <col min="16" max="16" width="12.5" style="43" customWidth="1"/>
    <col min="17" max="17" width="4.375" style="43" customWidth="1"/>
    <col min="18" max="18" width="16.875" style="43" customWidth="1"/>
    <col min="19" max="19" width="9" style="43"/>
    <col min="20" max="20" width="5.125" style="43" customWidth="1"/>
    <col min="21" max="21" width="4.875" style="43" customWidth="1"/>
    <col min="22" max="22" width="6" style="43" customWidth="1"/>
    <col min="23" max="23" width="6.25" style="43" customWidth="1"/>
    <col min="24" max="24" width="9" style="43"/>
    <col min="25" max="25" width="27" style="43" customWidth="1"/>
    <col min="26" max="26" width="11.625" style="43" bestFit="1" customWidth="1"/>
    <col min="27" max="30" width="9.5" style="43" bestFit="1" customWidth="1"/>
    <col min="31" max="31" width="9.125" style="43" bestFit="1" customWidth="1"/>
    <col min="32" max="34" width="9" style="43"/>
    <col min="35" max="35" width="4.5" style="43" customWidth="1"/>
    <col min="36" max="36" width="15.125" style="43" customWidth="1"/>
    <col min="37" max="16384" width="9" style="43"/>
  </cols>
  <sheetData>
    <row r="2" spans="2:36">
      <c r="C2" s="141" t="s">
        <v>298</v>
      </c>
      <c r="D2" s="142"/>
      <c r="E2" s="142"/>
      <c r="F2" s="142"/>
      <c r="G2" s="142"/>
      <c r="H2" s="142"/>
      <c r="I2" s="142"/>
      <c r="J2" s="142"/>
      <c r="K2" s="142"/>
      <c r="L2" s="142"/>
      <c r="M2" s="142"/>
      <c r="N2" s="142"/>
      <c r="O2" s="142"/>
    </row>
    <row r="3" spans="2:36">
      <c r="C3" s="202" t="s">
        <v>299</v>
      </c>
      <c r="D3" s="202"/>
      <c r="E3" s="202"/>
      <c r="F3" s="202"/>
      <c r="G3" s="202"/>
      <c r="H3" s="202"/>
      <c r="I3" s="202"/>
      <c r="J3" s="202"/>
      <c r="K3" s="202"/>
      <c r="L3" s="202"/>
      <c r="M3" s="142"/>
      <c r="N3" s="142"/>
      <c r="O3" s="142"/>
    </row>
    <row r="4" spans="2:36">
      <c r="C4" s="201" t="s">
        <v>300</v>
      </c>
      <c r="D4" s="201"/>
      <c r="E4" s="201"/>
      <c r="F4" s="201"/>
      <c r="G4" s="201"/>
      <c r="H4" s="201"/>
      <c r="I4" s="201"/>
      <c r="J4" s="142"/>
      <c r="K4" s="142"/>
      <c r="L4" s="142"/>
      <c r="M4" s="142"/>
      <c r="N4" s="142"/>
      <c r="O4" s="142"/>
    </row>
    <row r="5" spans="2:36">
      <c r="C5" s="201" t="s">
        <v>301</v>
      </c>
      <c r="D5" s="201"/>
      <c r="E5" s="201"/>
      <c r="F5" s="201"/>
      <c r="G5" s="201"/>
      <c r="H5" s="201"/>
      <c r="I5" s="201"/>
      <c r="J5" s="201"/>
      <c r="K5" s="201"/>
      <c r="L5" s="201"/>
      <c r="M5" s="201"/>
      <c r="N5" s="201"/>
      <c r="O5" s="201"/>
    </row>
    <row r="6" spans="2:36">
      <c r="C6" s="201" t="s">
        <v>304</v>
      </c>
      <c r="D6" s="201"/>
      <c r="E6" s="201"/>
      <c r="F6" s="201"/>
      <c r="G6" s="201"/>
      <c r="H6" s="201"/>
      <c r="I6" s="201"/>
      <c r="J6" s="201"/>
      <c r="K6" s="201"/>
      <c r="L6" s="201"/>
      <c r="M6" s="201"/>
      <c r="N6" s="201"/>
      <c r="O6" s="201"/>
    </row>
    <row r="7" spans="2:36">
      <c r="C7" s="201" t="s">
        <v>305</v>
      </c>
      <c r="D7" s="201"/>
      <c r="E7" s="201"/>
      <c r="F7" s="201"/>
      <c r="G7" s="201"/>
      <c r="H7" s="201"/>
      <c r="I7" s="201"/>
      <c r="J7" s="201"/>
      <c r="K7" s="201"/>
      <c r="L7" s="201"/>
      <c r="M7" s="201"/>
      <c r="N7" s="201"/>
      <c r="O7" s="201"/>
    </row>
    <row r="8" spans="2:36">
      <c r="C8" s="201" t="s">
        <v>306</v>
      </c>
      <c r="D8" s="201"/>
      <c r="E8" s="201"/>
      <c r="F8" s="201"/>
      <c r="G8" s="201"/>
      <c r="H8" s="201"/>
      <c r="I8" s="201"/>
      <c r="J8" s="201"/>
      <c r="K8" s="201"/>
      <c r="L8" s="201"/>
      <c r="M8" s="201"/>
      <c r="N8" s="201"/>
      <c r="O8" s="201"/>
    </row>
    <row r="9" spans="2:36">
      <c r="C9" s="203" t="s">
        <v>307</v>
      </c>
      <c r="D9" s="201"/>
      <c r="E9" s="201"/>
      <c r="F9" s="201"/>
      <c r="G9" s="201"/>
      <c r="H9" s="201"/>
      <c r="I9" s="201"/>
      <c r="J9" s="201"/>
      <c r="K9" s="201"/>
      <c r="L9" s="201"/>
      <c r="M9" s="201"/>
      <c r="N9" s="201"/>
      <c r="O9" s="201"/>
    </row>
    <row r="11" spans="2:36">
      <c r="D11" s="155"/>
      <c r="E11" s="155"/>
      <c r="F11" s="155"/>
      <c r="G11" s="153" t="s">
        <v>302</v>
      </c>
      <c r="H11" s="154"/>
      <c r="I11" s="154"/>
      <c r="J11" s="154"/>
      <c r="K11" s="154"/>
      <c r="L11" s="154"/>
      <c r="M11" s="97"/>
      <c r="N11" s="97"/>
      <c r="V11" s="155"/>
      <c r="W11" s="155"/>
      <c r="X11" s="155"/>
      <c r="Y11" s="199" t="s">
        <v>303</v>
      </c>
      <c r="Z11" s="200"/>
      <c r="AA11" s="200"/>
      <c r="AB11" s="200"/>
      <c r="AC11" s="200"/>
      <c r="AD11" s="200"/>
      <c r="AE11" s="97"/>
      <c r="AF11" s="97"/>
    </row>
    <row r="12" spans="2:36">
      <c r="F12" s="140"/>
      <c r="G12" s="140"/>
      <c r="K12" s="95"/>
      <c r="L12" s="165"/>
      <c r="M12" s="165"/>
      <c r="N12" s="165"/>
      <c r="O12" s="165"/>
      <c r="W12" s="163"/>
      <c r="X12" s="164"/>
      <c r="Y12" s="164"/>
      <c r="AC12" s="95"/>
      <c r="AD12" s="165"/>
      <c r="AE12" s="165"/>
      <c r="AF12" s="165"/>
      <c r="AG12" s="165"/>
    </row>
    <row r="13" spans="2:36" ht="13.5" customHeight="1">
      <c r="B13" s="158" t="s">
        <v>4</v>
      </c>
      <c r="C13" s="158"/>
      <c r="D13" s="158"/>
      <c r="E13" s="159" t="s">
        <v>0</v>
      </c>
      <c r="F13" s="160" t="s">
        <v>245</v>
      </c>
      <c r="G13" s="159" t="s">
        <v>5</v>
      </c>
      <c r="H13" s="159" t="s">
        <v>21</v>
      </c>
      <c r="I13" s="159" t="s">
        <v>20</v>
      </c>
      <c r="J13" s="159" t="s">
        <v>6</v>
      </c>
      <c r="K13" s="159"/>
      <c r="L13" s="159"/>
      <c r="M13" s="159"/>
      <c r="N13" s="158" t="s">
        <v>23</v>
      </c>
      <c r="O13" s="158" t="s">
        <v>18</v>
      </c>
      <c r="P13" s="158" t="s">
        <v>19</v>
      </c>
      <c r="Q13" s="158" t="s">
        <v>63</v>
      </c>
      <c r="R13" s="158" t="s">
        <v>16</v>
      </c>
      <c r="T13" s="158" t="s">
        <v>4</v>
      </c>
      <c r="U13" s="158"/>
      <c r="V13" s="158"/>
      <c r="W13" s="159" t="s">
        <v>0</v>
      </c>
      <c r="X13" s="160" t="s">
        <v>245</v>
      </c>
      <c r="Y13" s="159" t="s">
        <v>5</v>
      </c>
      <c r="Z13" s="159" t="s">
        <v>21</v>
      </c>
      <c r="AA13" s="159" t="s">
        <v>20</v>
      </c>
      <c r="AB13" s="159" t="s">
        <v>6</v>
      </c>
      <c r="AC13" s="159"/>
      <c r="AD13" s="159"/>
      <c r="AE13" s="159"/>
      <c r="AF13" s="158" t="s">
        <v>23</v>
      </c>
      <c r="AG13" s="158" t="s">
        <v>18</v>
      </c>
      <c r="AH13" s="158" t="s">
        <v>19</v>
      </c>
      <c r="AI13" s="158" t="s">
        <v>63</v>
      </c>
      <c r="AJ13" s="158" t="s">
        <v>16</v>
      </c>
    </row>
    <row r="14" spans="2:36" ht="37.5" customHeight="1">
      <c r="B14" s="92" t="s">
        <v>297</v>
      </c>
      <c r="C14" s="92" t="s">
        <v>61</v>
      </c>
      <c r="D14" s="91" t="s">
        <v>62</v>
      </c>
      <c r="E14" s="159"/>
      <c r="F14" s="160"/>
      <c r="G14" s="159"/>
      <c r="H14" s="159"/>
      <c r="I14" s="159"/>
      <c r="J14" s="90" t="s">
        <v>7</v>
      </c>
      <c r="K14" s="90" t="s">
        <v>8</v>
      </c>
      <c r="L14" s="90" t="s">
        <v>9</v>
      </c>
      <c r="M14" s="88" t="s">
        <v>22</v>
      </c>
      <c r="N14" s="158"/>
      <c r="O14" s="158"/>
      <c r="P14" s="158"/>
      <c r="Q14" s="158"/>
      <c r="R14" s="158"/>
      <c r="T14" s="92" t="s">
        <v>297</v>
      </c>
      <c r="U14" s="92" t="s">
        <v>61</v>
      </c>
      <c r="V14" s="91" t="s">
        <v>62</v>
      </c>
      <c r="W14" s="159"/>
      <c r="X14" s="160"/>
      <c r="Y14" s="159"/>
      <c r="Z14" s="159"/>
      <c r="AA14" s="159"/>
      <c r="AB14" s="90" t="s">
        <v>7</v>
      </c>
      <c r="AC14" s="90" t="s">
        <v>8</v>
      </c>
      <c r="AD14" s="90" t="s">
        <v>9</v>
      </c>
      <c r="AE14" s="88" t="s">
        <v>22</v>
      </c>
      <c r="AF14" s="158"/>
      <c r="AG14" s="158"/>
      <c r="AH14" s="158"/>
      <c r="AI14" s="158"/>
      <c r="AJ14" s="158"/>
    </row>
    <row r="15" spans="2:36" ht="20.100000000000001" customHeight="1">
      <c r="B15" s="118"/>
      <c r="C15" s="118"/>
      <c r="D15" s="118"/>
      <c r="E15" s="118"/>
      <c r="F15" s="118"/>
      <c r="G15" s="118"/>
      <c r="H15" s="119"/>
      <c r="I15" s="119"/>
      <c r="J15" s="119"/>
      <c r="K15" s="119"/>
      <c r="L15" s="118"/>
      <c r="M15" s="119"/>
      <c r="N15" s="119"/>
      <c r="O15" s="118"/>
      <c r="P15" s="118"/>
      <c r="Q15" s="118"/>
      <c r="R15" s="118"/>
      <c r="T15" s="118"/>
      <c r="U15" s="118"/>
      <c r="V15" s="118"/>
      <c r="W15" s="118"/>
      <c r="X15" s="118"/>
      <c r="Y15" s="118"/>
      <c r="Z15" s="119"/>
      <c r="AA15" s="119"/>
      <c r="AB15" s="119"/>
      <c r="AC15" s="119"/>
      <c r="AD15" s="118"/>
      <c r="AE15" s="119"/>
      <c r="AF15" s="119"/>
      <c r="AG15" s="118"/>
      <c r="AH15" s="118"/>
      <c r="AI15" s="118"/>
      <c r="AJ15" s="118"/>
    </row>
    <row r="16" spans="2:36" s="96" customFormat="1" ht="20.100000000000001" customHeight="1">
      <c r="B16" s="118"/>
      <c r="C16" s="118"/>
      <c r="D16" s="118"/>
      <c r="E16" s="118"/>
      <c r="F16" s="118"/>
      <c r="G16" s="118"/>
      <c r="H16" s="119"/>
      <c r="I16" s="119"/>
      <c r="J16" s="119"/>
      <c r="K16" s="119"/>
      <c r="L16" s="118"/>
      <c r="M16" s="119"/>
      <c r="N16" s="119"/>
      <c r="O16" s="118"/>
      <c r="P16" s="118"/>
      <c r="Q16" s="118"/>
      <c r="R16" s="118"/>
      <c r="T16" s="118"/>
      <c r="U16" s="118"/>
      <c r="V16" s="118"/>
      <c r="W16" s="118"/>
      <c r="X16" s="118"/>
      <c r="Y16" s="118"/>
      <c r="Z16" s="119"/>
      <c r="AA16" s="119"/>
      <c r="AB16" s="119"/>
      <c r="AC16" s="119"/>
      <c r="AD16" s="118"/>
      <c r="AE16" s="119"/>
      <c r="AF16" s="119"/>
      <c r="AG16" s="118"/>
      <c r="AH16" s="118"/>
      <c r="AI16" s="118"/>
      <c r="AJ16" s="118"/>
    </row>
    <row r="17" spans="2:36" s="96" customFormat="1" ht="20.100000000000001" customHeight="1">
      <c r="B17" s="118"/>
      <c r="C17" s="118"/>
      <c r="D17" s="118"/>
      <c r="E17" s="118"/>
      <c r="F17" s="118"/>
      <c r="G17" s="118"/>
      <c r="H17" s="119"/>
      <c r="I17" s="119"/>
      <c r="J17" s="119"/>
      <c r="K17" s="119"/>
      <c r="L17" s="118"/>
      <c r="M17" s="119"/>
      <c r="N17" s="119"/>
      <c r="O17" s="118"/>
      <c r="P17" s="118"/>
      <c r="Q17" s="118"/>
      <c r="R17" s="118"/>
      <c r="T17" s="118"/>
      <c r="U17" s="118"/>
      <c r="V17" s="118"/>
      <c r="W17" s="118"/>
      <c r="X17" s="118"/>
      <c r="Y17" s="118"/>
      <c r="Z17" s="119"/>
      <c r="AA17" s="119"/>
      <c r="AB17" s="119"/>
      <c r="AC17" s="119"/>
      <c r="AD17" s="118"/>
      <c r="AE17" s="119"/>
      <c r="AF17" s="119"/>
      <c r="AG17" s="118"/>
      <c r="AH17" s="118"/>
      <c r="AI17" s="118"/>
      <c r="AJ17" s="118"/>
    </row>
    <row r="18" spans="2:36" s="96" customFormat="1" ht="20.100000000000001" customHeight="1">
      <c r="B18" s="118"/>
      <c r="C18" s="118"/>
      <c r="D18" s="118"/>
      <c r="E18" s="118"/>
      <c r="F18" s="118"/>
      <c r="G18" s="118"/>
      <c r="H18" s="119"/>
      <c r="I18" s="119"/>
      <c r="J18" s="119"/>
      <c r="K18" s="119"/>
      <c r="L18" s="118"/>
      <c r="M18" s="119"/>
      <c r="N18" s="119"/>
      <c r="O18" s="118"/>
      <c r="P18" s="118"/>
      <c r="Q18" s="118"/>
      <c r="R18" s="118"/>
      <c r="T18" s="118"/>
      <c r="U18" s="118"/>
      <c r="V18" s="118"/>
      <c r="W18" s="118"/>
      <c r="X18" s="118"/>
      <c r="Y18" s="118"/>
      <c r="Z18" s="119"/>
      <c r="AA18" s="119"/>
      <c r="AB18" s="119"/>
      <c r="AC18" s="119"/>
      <c r="AD18" s="118"/>
      <c r="AE18" s="119"/>
      <c r="AF18" s="119"/>
      <c r="AG18" s="118"/>
      <c r="AH18" s="118"/>
      <c r="AI18" s="118"/>
      <c r="AJ18" s="118"/>
    </row>
    <row r="19" spans="2:36" ht="20.100000000000001" customHeight="1">
      <c r="B19" s="118"/>
      <c r="C19" s="118"/>
      <c r="D19" s="118"/>
      <c r="E19" s="118"/>
      <c r="F19" s="118"/>
      <c r="G19" s="118"/>
      <c r="H19" s="119"/>
      <c r="I19" s="119"/>
      <c r="J19" s="119"/>
      <c r="K19" s="119"/>
      <c r="L19" s="118"/>
      <c r="M19" s="119"/>
      <c r="N19" s="119"/>
      <c r="O19" s="118"/>
      <c r="P19" s="118"/>
      <c r="Q19" s="118"/>
      <c r="R19" s="118"/>
      <c r="T19" s="118"/>
      <c r="U19" s="118"/>
      <c r="V19" s="118"/>
      <c r="W19" s="118"/>
      <c r="X19" s="118"/>
      <c r="Y19" s="118"/>
      <c r="Z19" s="119"/>
      <c r="AA19" s="119"/>
      <c r="AB19" s="119"/>
      <c r="AC19" s="119"/>
      <c r="AD19" s="118"/>
      <c r="AE19" s="119"/>
      <c r="AF19" s="119"/>
      <c r="AG19" s="118"/>
      <c r="AH19" s="118"/>
      <c r="AI19" s="118"/>
      <c r="AJ19" s="118"/>
    </row>
    <row r="20" spans="2:36" ht="20.100000000000001" customHeight="1">
      <c r="B20" s="118"/>
      <c r="C20" s="118"/>
      <c r="D20" s="118"/>
      <c r="E20" s="118"/>
      <c r="F20" s="118"/>
      <c r="G20" s="118"/>
      <c r="H20" s="119"/>
      <c r="I20" s="119"/>
      <c r="J20" s="119"/>
      <c r="K20" s="119"/>
      <c r="L20" s="118"/>
      <c r="M20" s="119"/>
      <c r="N20" s="119"/>
      <c r="O20" s="118"/>
      <c r="P20" s="118"/>
      <c r="Q20" s="118"/>
      <c r="R20" s="118"/>
      <c r="T20" s="118"/>
      <c r="U20" s="118"/>
      <c r="V20" s="118"/>
      <c r="W20" s="118"/>
      <c r="X20" s="118"/>
      <c r="Y20" s="118"/>
      <c r="Z20" s="119"/>
      <c r="AA20" s="119"/>
      <c r="AB20" s="119"/>
      <c r="AC20" s="119"/>
      <c r="AD20" s="118"/>
      <c r="AE20" s="119"/>
      <c r="AF20" s="119"/>
      <c r="AG20" s="118"/>
      <c r="AH20" s="118"/>
      <c r="AI20" s="118"/>
      <c r="AJ20" s="118"/>
    </row>
    <row r="21" spans="2:36" ht="20.100000000000001" customHeight="1">
      <c r="B21" s="118"/>
      <c r="C21" s="118"/>
      <c r="D21" s="118"/>
      <c r="E21" s="118"/>
      <c r="F21" s="118"/>
      <c r="G21" s="118"/>
      <c r="H21" s="119"/>
      <c r="I21" s="119"/>
      <c r="J21" s="119"/>
      <c r="K21" s="119"/>
      <c r="L21" s="118"/>
      <c r="M21" s="119"/>
      <c r="N21" s="119"/>
      <c r="O21" s="118"/>
      <c r="P21" s="118"/>
      <c r="Q21" s="118"/>
      <c r="R21" s="118"/>
      <c r="T21" s="118"/>
      <c r="U21" s="118"/>
      <c r="V21" s="118"/>
      <c r="W21" s="118"/>
      <c r="X21" s="118"/>
      <c r="Y21" s="118"/>
      <c r="Z21" s="119"/>
      <c r="AA21" s="119"/>
      <c r="AB21" s="119"/>
      <c r="AC21" s="119"/>
      <c r="AD21" s="118"/>
      <c r="AE21" s="119"/>
      <c r="AF21" s="119"/>
      <c r="AG21" s="118"/>
      <c r="AH21" s="118"/>
      <c r="AI21" s="118"/>
      <c r="AJ21" s="118"/>
    </row>
    <row r="22" spans="2:36" ht="20.100000000000001" customHeight="1">
      <c r="B22" s="118"/>
      <c r="C22" s="118"/>
      <c r="D22" s="118"/>
      <c r="E22" s="118"/>
      <c r="F22" s="118"/>
      <c r="G22" s="118"/>
      <c r="H22" s="119"/>
      <c r="I22" s="119"/>
      <c r="J22" s="119"/>
      <c r="K22" s="119"/>
      <c r="L22" s="118"/>
      <c r="M22" s="119"/>
      <c r="N22" s="119"/>
      <c r="O22" s="118"/>
      <c r="P22" s="118"/>
      <c r="Q22" s="118"/>
      <c r="R22" s="118"/>
      <c r="T22" s="118"/>
      <c r="U22" s="118"/>
      <c r="V22" s="118"/>
      <c r="W22" s="118"/>
      <c r="X22" s="118"/>
      <c r="Y22" s="118"/>
      <c r="Z22" s="119"/>
      <c r="AA22" s="119"/>
      <c r="AB22" s="119"/>
      <c r="AC22" s="119"/>
      <c r="AD22" s="118"/>
      <c r="AE22" s="119"/>
      <c r="AF22" s="119"/>
      <c r="AG22" s="118"/>
      <c r="AH22" s="118"/>
      <c r="AI22" s="118"/>
      <c r="AJ22" s="118"/>
    </row>
    <row r="23" spans="2:36" ht="20.100000000000001" customHeight="1">
      <c r="B23" s="118"/>
      <c r="C23" s="118"/>
      <c r="D23" s="118"/>
      <c r="E23" s="118"/>
      <c r="F23" s="118"/>
      <c r="G23" s="118"/>
      <c r="H23" s="119"/>
      <c r="I23" s="119"/>
      <c r="J23" s="119"/>
      <c r="K23" s="119"/>
      <c r="L23" s="118"/>
      <c r="M23" s="119"/>
      <c r="N23" s="119"/>
      <c r="O23" s="118"/>
      <c r="P23" s="118"/>
      <c r="Q23" s="118"/>
      <c r="R23" s="118"/>
      <c r="T23" s="118"/>
      <c r="U23" s="118"/>
      <c r="V23" s="118"/>
      <c r="W23" s="118"/>
      <c r="X23" s="118"/>
      <c r="Y23" s="118"/>
      <c r="Z23" s="119"/>
      <c r="AA23" s="119"/>
      <c r="AB23" s="119"/>
      <c r="AC23" s="119"/>
      <c r="AD23" s="118"/>
      <c r="AE23" s="119"/>
      <c r="AF23" s="119"/>
      <c r="AG23" s="118"/>
      <c r="AH23" s="118"/>
      <c r="AI23" s="118"/>
      <c r="AJ23" s="118"/>
    </row>
    <row r="24" spans="2:36" ht="20.100000000000001" customHeight="1">
      <c r="B24" s="118"/>
      <c r="C24" s="118"/>
      <c r="D24" s="118"/>
      <c r="E24" s="118"/>
      <c r="F24" s="118"/>
      <c r="G24" s="118"/>
      <c r="H24" s="119"/>
      <c r="I24" s="119"/>
      <c r="J24" s="119"/>
      <c r="K24" s="119"/>
      <c r="L24" s="118"/>
      <c r="M24" s="119"/>
      <c r="N24" s="119"/>
      <c r="O24" s="118"/>
      <c r="P24" s="118"/>
      <c r="Q24" s="118"/>
      <c r="R24" s="118"/>
      <c r="T24" s="118"/>
      <c r="U24" s="118"/>
      <c r="V24" s="118"/>
      <c r="W24" s="118"/>
      <c r="X24" s="118"/>
      <c r="Y24" s="118"/>
      <c r="Z24" s="119"/>
      <c r="AA24" s="119"/>
      <c r="AB24" s="119"/>
      <c r="AC24" s="119"/>
      <c r="AD24" s="118"/>
      <c r="AE24" s="119"/>
      <c r="AF24" s="119"/>
      <c r="AG24" s="118"/>
      <c r="AH24" s="118"/>
      <c r="AI24" s="118"/>
      <c r="AJ24" s="118"/>
    </row>
    <row r="25" spans="2:36" ht="20.100000000000001" customHeight="1">
      <c r="B25" s="118"/>
      <c r="C25" s="118"/>
      <c r="D25" s="118"/>
      <c r="E25" s="118"/>
      <c r="F25" s="118"/>
      <c r="G25" s="118"/>
      <c r="H25" s="119"/>
      <c r="I25" s="119"/>
      <c r="J25" s="119"/>
      <c r="K25" s="119"/>
      <c r="L25" s="118"/>
      <c r="M25" s="119"/>
      <c r="N25" s="119"/>
      <c r="O25" s="118"/>
      <c r="P25" s="118"/>
      <c r="Q25" s="118"/>
      <c r="R25" s="118"/>
      <c r="T25" s="118"/>
      <c r="U25" s="118"/>
      <c r="V25" s="118"/>
      <c r="W25" s="118"/>
      <c r="X25" s="118"/>
      <c r="Y25" s="118"/>
      <c r="Z25" s="119"/>
      <c r="AA25" s="119"/>
      <c r="AB25" s="119"/>
      <c r="AC25" s="119"/>
      <c r="AD25" s="118"/>
      <c r="AE25" s="119"/>
      <c r="AF25" s="119"/>
      <c r="AG25" s="118"/>
      <c r="AH25" s="118"/>
      <c r="AI25" s="118"/>
      <c r="AJ25" s="118"/>
    </row>
    <row r="26" spans="2:36" ht="20.100000000000001" customHeight="1">
      <c r="B26" s="118"/>
      <c r="C26" s="118"/>
      <c r="D26" s="118"/>
      <c r="E26" s="118"/>
      <c r="F26" s="118"/>
      <c r="G26" s="118"/>
      <c r="H26" s="119"/>
      <c r="I26" s="119"/>
      <c r="J26" s="119"/>
      <c r="K26" s="119"/>
      <c r="L26" s="118"/>
      <c r="M26" s="119"/>
      <c r="N26" s="119"/>
      <c r="O26" s="118"/>
      <c r="P26" s="118"/>
      <c r="Q26" s="118"/>
      <c r="R26" s="118"/>
      <c r="T26" s="118"/>
      <c r="U26" s="118"/>
      <c r="V26" s="118"/>
      <c r="W26" s="118"/>
      <c r="X26" s="118"/>
      <c r="Y26" s="118"/>
      <c r="Z26" s="119"/>
      <c r="AA26" s="119"/>
      <c r="AB26" s="119"/>
      <c r="AC26" s="119"/>
      <c r="AD26" s="118"/>
      <c r="AE26" s="119"/>
      <c r="AF26" s="119"/>
      <c r="AG26" s="118"/>
      <c r="AH26" s="118"/>
      <c r="AI26" s="118"/>
      <c r="AJ26" s="118"/>
    </row>
    <row r="27" spans="2:36" ht="20.100000000000001" customHeight="1">
      <c r="B27" s="118"/>
      <c r="C27" s="118"/>
      <c r="D27" s="118"/>
      <c r="E27" s="118"/>
      <c r="F27" s="118"/>
      <c r="G27" s="118"/>
      <c r="H27" s="119"/>
      <c r="I27" s="119"/>
      <c r="J27" s="119"/>
      <c r="K27" s="119"/>
      <c r="L27" s="118"/>
      <c r="M27" s="119"/>
      <c r="N27" s="119"/>
      <c r="O27" s="118"/>
      <c r="P27" s="118"/>
      <c r="Q27" s="118"/>
      <c r="R27" s="118"/>
      <c r="T27" s="118"/>
      <c r="U27" s="118"/>
      <c r="V27" s="118"/>
      <c r="W27" s="118"/>
      <c r="X27" s="118"/>
      <c r="Y27" s="118"/>
      <c r="Z27" s="119"/>
      <c r="AA27" s="119"/>
      <c r="AB27" s="119"/>
      <c r="AC27" s="119"/>
      <c r="AD27" s="118"/>
      <c r="AE27" s="119"/>
      <c r="AF27" s="119"/>
      <c r="AG27" s="118"/>
      <c r="AH27" s="118"/>
      <c r="AI27" s="118"/>
      <c r="AJ27" s="118"/>
    </row>
    <row r="28" spans="2:36" ht="20.100000000000001" customHeight="1">
      <c r="B28" s="118"/>
      <c r="C28" s="118"/>
      <c r="D28" s="118"/>
      <c r="E28" s="118"/>
      <c r="F28" s="118"/>
      <c r="G28" s="118"/>
      <c r="H28" s="119"/>
      <c r="I28" s="119"/>
      <c r="J28" s="119"/>
      <c r="K28" s="119"/>
      <c r="L28" s="118"/>
      <c r="M28" s="119"/>
      <c r="N28" s="119"/>
      <c r="O28" s="118"/>
      <c r="P28" s="118"/>
      <c r="Q28" s="118"/>
      <c r="R28" s="118"/>
      <c r="T28" s="118"/>
      <c r="U28" s="118"/>
      <c r="V28" s="118"/>
      <c r="W28" s="118"/>
      <c r="X28" s="118"/>
      <c r="Y28" s="118"/>
      <c r="Z28" s="119"/>
      <c r="AA28" s="119"/>
      <c r="AB28" s="119"/>
      <c r="AC28" s="119"/>
      <c r="AD28" s="118"/>
      <c r="AE28" s="119"/>
      <c r="AF28" s="119"/>
      <c r="AG28" s="118"/>
      <c r="AH28" s="118"/>
      <c r="AI28" s="118"/>
      <c r="AJ28" s="118"/>
    </row>
    <row r="29" spans="2:36" ht="20.100000000000001" customHeight="1">
      <c r="B29" s="118"/>
      <c r="C29" s="118"/>
      <c r="D29" s="118"/>
      <c r="E29" s="118"/>
      <c r="F29" s="118"/>
      <c r="G29" s="118"/>
      <c r="H29" s="119"/>
      <c r="I29" s="119"/>
      <c r="J29" s="119"/>
      <c r="K29" s="119"/>
      <c r="L29" s="118"/>
      <c r="M29" s="119"/>
      <c r="N29" s="119"/>
      <c r="O29" s="118"/>
      <c r="P29" s="118"/>
      <c r="Q29" s="118"/>
      <c r="R29" s="118"/>
      <c r="T29" s="118"/>
      <c r="U29" s="118"/>
      <c r="V29" s="118"/>
      <c r="W29" s="118"/>
      <c r="X29" s="118"/>
      <c r="Y29" s="118"/>
      <c r="Z29" s="119"/>
      <c r="AA29" s="119"/>
      <c r="AB29" s="119"/>
      <c r="AC29" s="119"/>
      <c r="AD29" s="118"/>
      <c r="AE29" s="119"/>
      <c r="AF29" s="119"/>
      <c r="AG29" s="118"/>
      <c r="AH29" s="118"/>
      <c r="AI29" s="118"/>
      <c r="AJ29" s="118"/>
    </row>
    <row r="30" spans="2:36" ht="20.100000000000001" customHeight="1">
      <c r="B30" s="118"/>
      <c r="C30" s="118"/>
      <c r="D30" s="118"/>
      <c r="E30" s="118"/>
      <c r="F30" s="118"/>
      <c r="G30" s="118"/>
      <c r="H30" s="119"/>
      <c r="I30" s="119"/>
      <c r="J30" s="119"/>
      <c r="K30" s="119"/>
      <c r="L30" s="118"/>
      <c r="M30" s="119"/>
      <c r="N30" s="119"/>
      <c r="O30" s="118"/>
      <c r="P30" s="118"/>
      <c r="Q30" s="118"/>
      <c r="R30" s="118"/>
      <c r="T30" s="118"/>
      <c r="U30" s="118"/>
      <c r="V30" s="118"/>
      <c r="W30" s="118"/>
      <c r="X30" s="118"/>
      <c r="Y30" s="118"/>
      <c r="Z30" s="119"/>
      <c r="AA30" s="119"/>
      <c r="AB30" s="119"/>
      <c r="AC30" s="119"/>
      <c r="AD30" s="118"/>
      <c r="AE30" s="119"/>
      <c r="AF30" s="119"/>
      <c r="AG30" s="118"/>
      <c r="AH30" s="118"/>
      <c r="AI30" s="118"/>
      <c r="AJ30" s="118"/>
    </row>
    <row r="31" spans="2:36" ht="20.100000000000001" customHeight="1">
      <c r="B31" s="118"/>
      <c r="C31" s="118"/>
      <c r="D31" s="118"/>
      <c r="E31" s="118"/>
      <c r="F31" s="118"/>
      <c r="G31" s="118"/>
      <c r="H31" s="119"/>
      <c r="I31" s="119"/>
      <c r="J31" s="119"/>
      <c r="K31" s="119"/>
      <c r="L31" s="118"/>
      <c r="M31" s="119"/>
      <c r="N31" s="119"/>
      <c r="O31" s="118"/>
      <c r="P31" s="118"/>
      <c r="Q31" s="118"/>
      <c r="R31" s="118"/>
      <c r="T31" s="118"/>
      <c r="U31" s="118"/>
      <c r="V31" s="118"/>
      <c r="W31" s="118"/>
      <c r="X31" s="118"/>
      <c r="Y31" s="118"/>
      <c r="Z31" s="119"/>
      <c r="AA31" s="119"/>
      <c r="AB31" s="119"/>
      <c r="AC31" s="119"/>
      <c r="AD31" s="118"/>
      <c r="AE31" s="119"/>
      <c r="AF31" s="119"/>
      <c r="AG31" s="118"/>
      <c r="AH31" s="118"/>
      <c r="AI31" s="118"/>
      <c r="AJ31" s="118"/>
    </row>
    <row r="32" spans="2:36" ht="20.100000000000001" customHeight="1">
      <c r="B32" s="118"/>
      <c r="C32" s="118"/>
      <c r="D32" s="118"/>
      <c r="E32" s="118"/>
      <c r="F32" s="118"/>
      <c r="G32" s="118"/>
      <c r="H32" s="119"/>
      <c r="I32" s="119"/>
      <c r="J32" s="119"/>
      <c r="K32" s="119"/>
      <c r="L32" s="118"/>
      <c r="M32" s="119"/>
      <c r="N32" s="119"/>
      <c r="O32" s="118"/>
      <c r="P32" s="118"/>
      <c r="Q32" s="118"/>
      <c r="R32" s="118"/>
      <c r="T32" s="118"/>
      <c r="U32" s="118"/>
      <c r="V32" s="118"/>
      <c r="W32" s="118"/>
      <c r="X32" s="118"/>
      <c r="Y32" s="118"/>
      <c r="Z32" s="119"/>
      <c r="AA32" s="119"/>
      <c r="AB32" s="119"/>
      <c r="AC32" s="119"/>
      <c r="AD32" s="118"/>
      <c r="AE32" s="119"/>
      <c r="AF32" s="119"/>
      <c r="AG32" s="118"/>
      <c r="AH32" s="118"/>
      <c r="AI32" s="118"/>
      <c r="AJ32" s="118"/>
    </row>
    <row r="33" spans="2:36" ht="20.100000000000001" customHeight="1">
      <c r="B33" s="118"/>
      <c r="C33" s="118"/>
      <c r="D33" s="118"/>
      <c r="E33" s="118"/>
      <c r="F33" s="118"/>
      <c r="G33" s="118"/>
      <c r="H33" s="119"/>
      <c r="I33" s="119"/>
      <c r="J33" s="119"/>
      <c r="K33" s="119"/>
      <c r="L33" s="118"/>
      <c r="M33" s="119"/>
      <c r="N33" s="119"/>
      <c r="O33" s="118"/>
      <c r="P33" s="118"/>
      <c r="Q33" s="118"/>
      <c r="R33" s="118"/>
      <c r="T33" s="118"/>
      <c r="U33" s="118"/>
      <c r="V33" s="118"/>
      <c r="W33" s="118"/>
      <c r="X33" s="118"/>
      <c r="Y33" s="118"/>
      <c r="Z33" s="119"/>
      <c r="AA33" s="119"/>
      <c r="AB33" s="119"/>
      <c r="AC33" s="119"/>
      <c r="AD33" s="118"/>
      <c r="AE33" s="119"/>
      <c r="AF33" s="119"/>
      <c r="AG33" s="118"/>
      <c r="AH33" s="118"/>
      <c r="AI33" s="118"/>
      <c r="AJ33" s="118"/>
    </row>
    <row r="34" spans="2:36" ht="20.100000000000001" customHeight="1">
      <c r="B34" s="118"/>
      <c r="C34" s="118"/>
      <c r="D34" s="118"/>
      <c r="E34" s="118"/>
      <c r="F34" s="118"/>
      <c r="G34" s="118"/>
      <c r="H34" s="119"/>
      <c r="I34" s="119"/>
      <c r="J34" s="119"/>
      <c r="K34" s="119"/>
      <c r="L34" s="118"/>
      <c r="M34" s="119"/>
      <c r="N34" s="119"/>
      <c r="O34" s="118"/>
      <c r="P34" s="118"/>
      <c r="Q34" s="118"/>
      <c r="R34" s="118"/>
      <c r="T34" s="118"/>
      <c r="U34" s="118"/>
      <c r="V34" s="118"/>
      <c r="W34" s="118"/>
      <c r="X34" s="118"/>
      <c r="Y34" s="118"/>
      <c r="Z34" s="119"/>
      <c r="AA34" s="119"/>
      <c r="AB34" s="119"/>
      <c r="AC34" s="119"/>
      <c r="AD34" s="118"/>
      <c r="AE34" s="119"/>
      <c r="AF34" s="119"/>
      <c r="AG34" s="118"/>
      <c r="AH34" s="118"/>
      <c r="AI34" s="118"/>
      <c r="AJ34" s="118"/>
    </row>
    <row r="35" spans="2:36" ht="20.100000000000001" customHeight="1">
      <c r="B35" s="118"/>
      <c r="C35" s="118"/>
      <c r="D35" s="118"/>
      <c r="E35" s="118"/>
      <c r="F35" s="118"/>
      <c r="G35" s="118"/>
      <c r="H35" s="119"/>
      <c r="I35" s="119"/>
      <c r="J35" s="119"/>
      <c r="K35" s="119"/>
      <c r="L35" s="118"/>
      <c r="M35" s="119"/>
      <c r="N35" s="119"/>
      <c r="O35" s="118"/>
      <c r="P35" s="118"/>
      <c r="Q35" s="118"/>
      <c r="R35" s="118"/>
      <c r="T35" s="118"/>
      <c r="U35" s="118"/>
      <c r="V35" s="118"/>
      <c r="W35" s="118"/>
      <c r="X35" s="118"/>
      <c r="Y35" s="118"/>
      <c r="Z35" s="119"/>
      <c r="AA35" s="119"/>
      <c r="AB35" s="119"/>
      <c r="AC35" s="119"/>
      <c r="AD35" s="118"/>
      <c r="AE35" s="119"/>
      <c r="AF35" s="119"/>
      <c r="AG35" s="118"/>
      <c r="AH35" s="118"/>
      <c r="AI35" s="118"/>
      <c r="AJ35" s="118"/>
    </row>
    <row r="36" spans="2:36" ht="20.100000000000001" customHeight="1">
      <c r="B36" s="118"/>
      <c r="C36" s="118"/>
      <c r="D36" s="118"/>
      <c r="E36" s="118"/>
      <c r="F36" s="118"/>
      <c r="G36" s="118"/>
      <c r="H36" s="119"/>
      <c r="I36" s="119"/>
      <c r="J36" s="119"/>
      <c r="K36" s="119"/>
      <c r="L36" s="118"/>
      <c r="M36" s="119"/>
      <c r="N36" s="119"/>
      <c r="O36" s="118"/>
      <c r="P36" s="118"/>
      <c r="Q36" s="118"/>
      <c r="R36" s="118"/>
      <c r="T36" s="118"/>
      <c r="U36" s="118"/>
      <c r="V36" s="118"/>
      <c r="W36" s="118"/>
      <c r="X36" s="118"/>
      <c r="Y36" s="118"/>
      <c r="Z36" s="119"/>
      <c r="AA36" s="119"/>
      <c r="AB36" s="119"/>
      <c r="AC36" s="119"/>
      <c r="AD36" s="118"/>
      <c r="AE36" s="119"/>
      <c r="AF36" s="119"/>
      <c r="AG36" s="118"/>
      <c r="AH36" s="118"/>
      <c r="AI36" s="118"/>
      <c r="AJ36" s="118"/>
    </row>
    <row r="37" spans="2:36" ht="20.100000000000001" customHeight="1">
      <c r="B37" s="118"/>
      <c r="C37" s="118"/>
      <c r="D37" s="118"/>
      <c r="E37" s="118"/>
      <c r="F37" s="118"/>
      <c r="G37" s="118"/>
      <c r="H37" s="119"/>
      <c r="I37" s="119"/>
      <c r="J37" s="119"/>
      <c r="K37" s="119"/>
      <c r="L37" s="118"/>
      <c r="M37" s="119"/>
      <c r="N37" s="119"/>
      <c r="O37" s="118"/>
      <c r="P37" s="118"/>
      <c r="Q37" s="118"/>
      <c r="R37" s="118"/>
      <c r="T37" s="118"/>
      <c r="U37" s="118"/>
      <c r="V37" s="118"/>
      <c r="W37" s="118"/>
      <c r="X37" s="118"/>
      <c r="Y37" s="118"/>
      <c r="Z37" s="119"/>
      <c r="AA37" s="119"/>
      <c r="AB37" s="119"/>
      <c r="AC37" s="119"/>
      <c r="AD37" s="118"/>
      <c r="AE37" s="119"/>
      <c r="AF37" s="119"/>
      <c r="AG37" s="118"/>
      <c r="AH37" s="118"/>
      <c r="AI37" s="118"/>
      <c r="AJ37" s="118"/>
    </row>
    <row r="38" spans="2:36" ht="20.100000000000001" customHeight="1">
      <c r="B38" s="118"/>
      <c r="C38" s="118"/>
      <c r="D38" s="118"/>
      <c r="E38" s="118"/>
      <c r="F38" s="118"/>
      <c r="G38" s="118"/>
      <c r="H38" s="119"/>
      <c r="I38" s="119"/>
      <c r="J38" s="119"/>
      <c r="K38" s="119"/>
      <c r="L38" s="118"/>
      <c r="M38" s="119"/>
      <c r="N38" s="119"/>
      <c r="O38" s="118"/>
      <c r="P38" s="118"/>
      <c r="Q38" s="118"/>
      <c r="R38" s="118"/>
      <c r="T38" s="118"/>
      <c r="U38" s="118"/>
      <c r="V38" s="118"/>
      <c r="W38" s="118"/>
      <c r="X38" s="118"/>
      <c r="Y38" s="118"/>
      <c r="Z38" s="119"/>
      <c r="AA38" s="119"/>
      <c r="AB38" s="119"/>
      <c r="AC38" s="119"/>
      <c r="AD38" s="118"/>
      <c r="AE38" s="119"/>
      <c r="AF38" s="119"/>
      <c r="AG38" s="118"/>
      <c r="AH38" s="118"/>
      <c r="AI38" s="118"/>
      <c r="AJ38" s="118"/>
    </row>
    <row r="39" spans="2:36" ht="20.100000000000001" customHeight="1">
      <c r="B39" s="118"/>
      <c r="C39" s="118"/>
      <c r="D39" s="118"/>
      <c r="E39" s="118"/>
      <c r="F39" s="118"/>
      <c r="G39" s="118"/>
      <c r="H39" s="119"/>
      <c r="I39" s="119"/>
      <c r="J39" s="119"/>
      <c r="K39" s="119"/>
      <c r="L39" s="118"/>
      <c r="M39" s="119"/>
      <c r="N39" s="119"/>
      <c r="O39" s="118"/>
      <c r="P39" s="118"/>
      <c r="Q39" s="118"/>
      <c r="R39" s="118"/>
      <c r="T39" s="118"/>
      <c r="U39" s="118"/>
      <c r="V39" s="118"/>
      <c r="W39" s="118"/>
      <c r="X39" s="118"/>
      <c r="Y39" s="118"/>
      <c r="Z39" s="119"/>
      <c r="AA39" s="119"/>
      <c r="AB39" s="119"/>
      <c r="AC39" s="119"/>
      <c r="AD39" s="118"/>
      <c r="AE39" s="119"/>
      <c r="AF39" s="119"/>
      <c r="AG39" s="118"/>
      <c r="AH39" s="118"/>
      <c r="AI39" s="118"/>
      <c r="AJ39" s="118"/>
    </row>
    <row r="40" spans="2:36" ht="20.100000000000001" customHeight="1">
      <c r="B40" s="118"/>
      <c r="C40" s="118"/>
      <c r="D40" s="118"/>
      <c r="E40" s="118"/>
      <c r="F40" s="118"/>
      <c r="G40" s="118"/>
      <c r="H40" s="119"/>
      <c r="I40" s="119"/>
      <c r="J40" s="119"/>
      <c r="K40" s="119"/>
      <c r="L40" s="118"/>
      <c r="M40" s="119"/>
      <c r="N40" s="119"/>
      <c r="O40" s="118"/>
      <c r="P40" s="118"/>
      <c r="Q40" s="118"/>
      <c r="R40" s="118"/>
      <c r="T40" s="118"/>
      <c r="U40" s="118"/>
      <c r="V40" s="118"/>
      <c r="W40" s="118"/>
      <c r="X40" s="118"/>
      <c r="Y40" s="118"/>
      <c r="Z40" s="119"/>
      <c r="AA40" s="119"/>
      <c r="AB40" s="119"/>
      <c r="AC40" s="119"/>
      <c r="AD40" s="118"/>
      <c r="AE40" s="119"/>
      <c r="AF40" s="119"/>
      <c r="AG40" s="118"/>
      <c r="AH40" s="118"/>
      <c r="AI40" s="118"/>
      <c r="AJ40" s="118"/>
    </row>
    <row r="41" spans="2:36" ht="20.100000000000001" customHeight="1">
      <c r="B41" s="118"/>
      <c r="C41" s="118"/>
      <c r="D41" s="118"/>
      <c r="E41" s="118"/>
      <c r="F41" s="118"/>
      <c r="G41" s="118"/>
      <c r="H41" s="119"/>
      <c r="I41" s="119"/>
      <c r="J41" s="119"/>
      <c r="K41" s="119"/>
      <c r="L41" s="118"/>
      <c r="M41" s="119"/>
      <c r="N41" s="119"/>
      <c r="O41" s="118"/>
      <c r="P41" s="118"/>
      <c r="Q41" s="118"/>
      <c r="R41" s="118"/>
      <c r="T41" s="118"/>
      <c r="U41" s="118"/>
      <c r="V41" s="118"/>
      <c r="W41" s="118"/>
      <c r="X41" s="118"/>
      <c r="Y41" s="118"/>
      <c r="Z41" s="119"/>
      <c r="AA41" s="119"/>
      <c r="AB41" s="119"/>
      <c r="AC41" s="119"/>
      <c r="AD41" s="118"/>
      <c r="AE41" s="119"/>
      <c r="AF41" s="119"/>
      <c r="AG41" s="118"/>
      <c r="AH41" s="118"/>
      <c r="AI41" s="118"/>
      <c r="AJ41" s="118"/>
    </row>
    <row r="42" spans="2:36" ht="20.100000000000001" customHeight="1">
      <c r="B42" s="118"/>
      <c r="C42" s="118"/>
      <c r="D42" s="118"/>
      <c r="E42" s="118"/>
      <c r="F42" s="118"/>
      <c r="G42" s="118"/>
      <c r="H42" s="119"/>
      <c r="I42" s="119"/>
      <c r="J42" s="119"/>
      <c r="K42" s="119"/>
      <c r="L42" s="118"/>
      <c r="M42" s="119"/>
      <c r="N42" s="119"/>
      <c r="O42" s="118"/>
      <c r="P42" s="118"/>
      <c r="Q42" s="118"/>
      <c r="R42" s="118"/>
      <c r="T42" s="118"/>
      <c r="U42" s="118"/>
      <c r="V42" s="118"/>
      <c r="W42" s="118"/>
      <c r="X42" s="118"/>
      <c r="Y42" s="118"/>
      <c r="Z42" s="119"/>
      <c r="AA42" s="119"/>
      <c r="AB42" s="119"/>
      <c r="AC42" s="119"/>
      <c r="AD42" s="118"/>
      <c r="AE42" s="119"/>
      <c r="AF42" s="119"/>
      <c r="AG42" s="118"/>
      <c r="AH42" s="118"/>
      <c r="AI42" s="118"/>
      <c r="AJ42" s="118"/>
    </row>
    <row r="43" spans="2:36" ht="20.100000000000001" customHeight="1">
      <c r="B43" s="118"/>
      <c r="C43" s="118"/>
      <c r="D43" s="118"/>
      <c r="E43" s="118"/>
      <c r="F43" s="118"/>
      <c r="G43" s="118"/>
      <c r="H43" s="119"/>
      <c r="I43" s="119"/>
      <c r="J43" s="119"/>
      <c r="K43" s="119"/>
      <c r="L43" s="118"/>
      <c r="M43" s="119"/>
      <c r="N43" s="119"/>
      <c r="O43" s="118"/>
      <c r="P43" s="118"/>
      <c r="Q43" s="118"/>
      <c r="R43" s="118"/>
      <c r="T43" s="118"/>
      <c r="U43" s="118"/>
      <c r="V43" s="118"/>
      <c r="W43" s="118"/>
      <c r="X43" s="118"/>
      <c r="Y43" s="118"/>
      <c r="Z43" s="119"/>
      <c r="AA43" s="119"/>
      <c r="AB43" s="119"/>
      <c r="AC43" s="119"/>
      <c r="AD43" s="118"/>
      <c r="AE43" s="119"/>
      <c r="AF43" s="119"/>
      <c r="AG43" s="118"/>
      <c r="AH43" s="118"/>
      <c r="AI43" s="118"/>
      <c r="AJ43" s="118"/>
    </row>
    <row r="44" spans="2:36" ht="20.100000000000001" customHeight="1">
      <c r="B44" s="118"/>
      <c r="C44" s="118"/>
      <c r="D44" s="118"/>
      <c r="E44" s="118"/>
      <c r="F44" s="118"/>
      <c r="G44" s="118"/>
      <c r="H44" s="119"/>
      <c r="I44" s="119"/>
      <c r="J44" s="119"/>
      <c r="K44" s="119"/>
      <c r="L44" s="118"/>
      <c r="M44" s="119"/>
      <c r="N44" s="119"/>
      <c r="O44" s="118"/>
      <c r="P44" s="118"/>
      <c r="Q44" s="118"/>
      <c r="R44" s="118"/>
      <c r="T44" s="118"/>
      <c r="U44" s="118"/>
      <c r="V44" s="118"/>
      <c r="W44" s="118"/>
      <c r="X44" s="118"/>
      <c r="Y44" s="118"/>
      <c r="Z44" s="119"/>
      <c r="AA44" s="119"/>
      <c r="AB44" s="119"/>
      <c r="AC44" s="119"/>
      <c r="AD44" s="118"/>
      <c r="AE44" s="119"/>
      <c r="AF44" s="119"/>
      <c r="AG44" s="118"/>
      <c r="AH44" s="118"/>
      <c r="AI44" s="118"/>
      <c r="AJ44" s="118"/>
    </row>
    <row r="45" spans="2:36" ht="20.100000000000001" customHeight="1">
      <c r="B45" s="118"/>
      <c r="C45" s="118"/>
      <c r="D45" s="118"/>
      <c r="E45" s="118"/>
      <c r="F45" s="118"/>
      <c r="G45" s="118"/>
      <c r="H45" s="119"/>
      <c r="I45" s="119"/>
      <c r="J45" s="119"/>
      <c r="K45" s="119"/>
      <c r="L45" s="118"/>
      <c r="M45" s="119"/>
      <c r="N45" s="119"/>
      <c r="O45" s="118"/>
      <c r="P45" s="118"/>
      <c r="Q45" s="118"/>
      <c r="R45" s="118"/>
      <c r="T45" s="118"/>
      <c r="U45" s="118"/>
      <c r="V45" s="118"/>
      <c r="W45" s="118"/>
      <c r="X45" s="118"/>
      <c r="Y45" s="118"/>
      <c r="Z45" s="119"/>
      <c r="AA45" s="119"/>
      <c r="AB45" s="119"/>
      <c r="AC45" s="119"/>
      <c r="AD45" s="118"/>
      <c r="AE45" s="119"/>
      <c r="AF45" s="119"/>
      <c r="AG45" s="118"/>
      <c r="AH45" s="118"/>
      <c r="AI45" s="118"/>
      <c r="AJ45" s="118"/>
    </row>
    <row r="46" spans="2:36" ht="20.100000000000001" customHeight="1">
      <c r="B46" s="118"/>
      <c r="C46" s="118"/>
      <c r="D46" s="118"/>
      <c r="E46" s="118"/>
      <c r="F46" s="118"/>
      <c r="G46" s="118"/>
      <c r="H46" s="119"/>
      <c r="I46" s="119"/>
      <c r="J46" s="119"/>
      <c r="K46" s="119"/>
      <c r="L46" s="118"/>
      <c r="M46" s="119"/>
      <c r="N46" s="119"/>
      <c r="O46" s="118"/>
      <c r="P46" s="118"/>
      <c r="Q46" s="118"/>
      <c r="R46" s="118"/>
      <c r="T46" s="118"/>
      <c r="U46" s="118"/>
      <c r="V46" s="118"/>
      <c r="W46" s="118"/>
      <c r="X46" s="118"/>
      <c r="Y46" s="118"/>
      <c r="Z46" s="119"/>
      <c r="AA46" s="119"/>
      <c r="AB46" s="119"/>
      <c r="AC46" s="119"/>
      <c r="AD46" s="118"/>
      <c r="AE46" s="119"/>
      <c r="AF46" s="119"/>
      <c r="AG46" s="118"/>
      <c r="AH46" s="118"/>
      <c r="AI46" s="118"/>
      <c r="AJ46" s="118"/>
    </row>
    <row r="47" spans="2:36" ht="20.100000000000001" customHeight="1">
      <c r="B47" s="118"/>
      <c r="C47" s="118"/>
      <c r="D47" s="118"/>
      <c r="E47" s="118"/>
      <c r="F47" s="118"/>
      <c r="G47" s="118"/>
      <c r="H47" s="119"/>
      <c r="I47" s="119"/>
      <c r="J47" s="119"/>
      <c r="K47" s="119"/>
      <c r="L47" s="118"/>
      <c r="M47" s="119"/>
      <c r="N47" s="119"/>
      <c r="O47" s="118"/>
      <c r="P47" s="118"/>
      <c r="Q47" s="118"/>
      <c r="R47" s="118"/>
      <c r="T47" s="118"/>
      <c r="U47" s="118"/>
      <c r="V47" s="118"/>
      <c r="W47" s="118"/>
      <c r="X47" s="118"/>
      <c r="Y47" s="118"/>
      <c r="Z47" s="119"/>
      <c r="AA47" s="119"/>
      <c r="AB47" s="119"/>
      <c r="AC47" s="119"/>
      <c r="AD47" s="118"/>
      <c r="AE47" s="119"/>
      <c r="AF47" s="119"/>
      <c r="AG47" s="118"/>
      <c r="AH47" s="118"/>
      <c r="AI47" s="118"/>
      <c r="AJ47" s="118"/>
    </row>
    <row r="48" spans="2:36" ht="20.100000000000001" customHeight="1">
      <c r="B48" s="118"/>
      <c r="C48" s="118"/>
      <c r="D48" s="118"/>
      <c r="E48" s="118"/>
      <c r="F48" s="118"/>
      <c r="G48" s="118"/>
      <c r="H48" s="119"/>
      <c r="I48" s="119"/>
      <c r="J48" s="119"/>
      <c r="K48" s="119"/>
      <c r="L48" s="118"/>
      <c r="M48" s="119"/>
      <c r="N48" s="119"/>
      <c r="O48" s="118"/>
      <c r="P48" s="118"/>
      <c r="Q48" s="118"/>
      <c r="R48" s="118"/>
      <c r="T48" s="118"/>
      <c r="U48" s="118"/>
      <c r="V48" s="118"/>
      <c r="W48" s="118"/>
      <c r="X48" s="118"/>
      <c r="Y48" s="118"/>
      <c r="Z48" s="119"/>
      <c r="AA48" s="119"/>
      <c r="AB48" s="119"/>
      <c r="AC48" s="119"/>
      <c r="AD48" s="118"/>
      <c r="AE48" s="119"/>
      <c r="AF48" s="119"/>
      <c r="AG48" s="118"/>
      <c r="AH48" s="118"/>
      <c r="AI48" s="118"/>
      <c r="AJ48" s="118"/>
    </row>
    <row r="49" spans="2:36" ht="20.100000000000001" customHeight="1">
      <c r="B49" s="118"/>
      <c r="C49" s="118"/>
      <c r="D49" s="118"/>
      <c r="E49" s="118"/>
      <c r="F49" s="118"/>
      <c r="G49" s="118"/>
      <c r="H49" s="119"/>
      <c r="I49" s="119"/>
      <c r="J49" s="119"/>
      <c r="K49" s="119"/>
      <c r="L49" s="118"/>
      <c r="M49" s="119"/>
      <c r="N49" s="119"/>
      <c r="O49" s="118"/>
      <c r="P49" s="118"/>
      <c r="Q49" s="118"/>
      <c r="R49" s="118"/>
      <c r="T49" s="118"/>
      <c r="U49" s="118"/>
      <c r="V49" s="118"/>
      <c r="W49" s="118"/>
      <c r="X49" s="118"/>
      <c r="Y49" s="118"/>
      <c r="Z49" s="119"/>
      <c r="AA49" s="119"/>
      <c r="AB49" s="119"/>
      <c r="AC49" s="119"/>
      <c r="AD49" s="118"/>
      <c r="AE49" s="119"/>
      <c r="AF49" s="119"/>
      <c r="AG49" s="118"/>
      <c r="AH49" s="118"/>
      <c r="AI49" s="118"/>
      <c r="AJ49" s="118"/>
    </row>
    <row r="50" spans="2:36" ht="20.100000000000001" customHeight="1">
      <c r="B50" s="118"/>
      <c r="C50" s="118"/>
      <c r="D50" s="118"/>
      <c r="E50" s="118"/>
      <c r="F50" s="118"/>
      <c r="G50" s="118"/>
      <c r="H50" s="119"/>
      <c r="I50" s="119"/>
      <c r="J50" s="119"/>
      <c r="K50" s="119"/>
      <c r="L50" s="118"/>
      <c r="M50" s="119"/>
      <c r="N50" s="119"/>
      <c r="O50" s="118"/>
      <c r="P50" s="118"/>
      <c r="Q50" s="118"/>
      <c r="R50" s="118"/>
      <c r="T50" s="118"/>
      <c r="U50" s="118"/>
      <c r="V50" s="118"/>
      <c r="W50" s="118"/>
      <c r="X50" s="118"/>
      <c r="Y50" s="118"/>
      <c r="Z50" s="119"/>
      <c r="AA50" s="119"/>
      <c r="AB50" s="119"/>
      <c r="AC50" s="119"/>
      <c r="AD50" s="118"/>
      <c r="AE50" s="119"/>
      <c r="AF50" s="119"/>
      <c r="AG50" s="118"/>
      <c r="AH50" s="118"/>
      <c r="AI50" s="118"/>
      <c r="AJ50" s="118"/>
    </row>
    <row r="51" spans="2:36" ht="20.100000000000001" customHeight="1">
      <c r="B51" s="118"/>
      <c r="C51" s="118"/>
      <c r="D51" s="118"/>
      <c r="E51" s="118"/>
      <c r="F51" s="118"/>
      <c r="G51" s="118"/>
      <c r="H51" s="119"/>
      <c r="I51" s="119"/>
      <c r="J51" s="119"/>
      <c r="K51" s="119"/>
      <c r="L51" s="118"/>
      <c r="M51" s="119"/>
      <c r="N51" s="119"/>
      <c r="O51" s="118"/>
      <c r="P51" s="118"/>
      <c r="Q51" s="118"/>
      <c r="R51" s="118"/>
      <c r="T51" s="118"/>
      <c r="U51" s="118"/>
      <c r="V51" s="118"/>
      <c r="W51" s="118"/>
      <c r="X51" s="118"/>
      <c r="Y51" s="118"/>
      <c r="Z51" s="119"/>
      <c r="AA51" s="119"/>
      <c r="AB51" s="119"/>
      <c r="AC51" s="119"/>
      <c r="AD51" s="118"/>
      <c r="AE51" s="119"/>
      <c r="AF51" s="119"/>
      <c r="AG51" s="118"/>
      <c r="AH51" s="118"/>
      <c r="AI51" s="118"/>
      <c r="AJ51" s="118"/>
    </row>
    <row r="52" spans="2:36" ht="20.100000000000001" customHeight="1">
      <c r="B52" s="118"/>
      <c r="C52" s="118"/>
      <c r="D52" s="118"/>
      <c r="E52" s="118"/>
      <c r="F52" s="118"/>
      <c r="G52" s="118"/>
      <c r="H52" s="119"/>
      <c r="I52" s="119"/>
      <c r="J52" s="119"/>
      <c r="K52" s="119"/>
      <c r="L52" s="118"/>
      <c r="M52" s="119"/>
      <c r="N52" s="119"/>
      <c r="O52" s="118"/>
      <c r="P52" s="118"/>
      <c r="Q52" s="118"/>
      <c r="R52" s="118"/>
      <c r="T52" s="118"/>
      <c r="U52" s="118"/>
      <c r="V52" s="118"/>
      <c r="W52" s="118"/>
      <c r="X52" s="118"/>
      <c r="Y52" s="118"/>
      <c r="Z52" s="119"/>
      <c r="AA52" s="119"/>
      <c r="AB52" s="119"/>
      <c r="AC52" s="119"/>
      <c r="AD52" s="118"/>
      <c r="AE52" s="119"/>
      <c r="AF52" s="119"/>
      <c r="AG52" s="118"/>
      <c r="AH52" s="118"/>
      <c r="AI52" s="118"/>
      <c r="AJ52" s="118"/>
    </row>
    <row r="53" spans="2:36" ht="20.100000000000001" customHeight="1">
      <c r="B53" s="118"/>
      <c r="C53" s="118"/>
      <c r="D53" s="118"/>
      <c r="E53" s="118"/>
      <c r="F53" s="118"/>
      <c r="G53" s="118"/>
      <c r="H53" s="119"/>
      <c r="I53" s="119"/>
      <c r="J53" s="119"/>
      <c r="K53" s="119"/>
      <c r="L53" s="118"/>
      <c r="M53" s="119"/>
      <c r="N53" s="119"/>
      <c r="O53" s="118"/>
      <c r="P53" s="118"/>
      <c r="Q53" s="118"/>
      <c r="R53" s="118"/>
      <c r="T53" s="118"/>
      <c r="U53" s="118"/>
      <c r="V53" s="118"/>
      <c r="W53" s="118"/>
      <c r="X53" s="118"/>
      <c r="Y53" s="118"/>
      <c r="Z53" s="119"/>
      <c r="AA53" s="119"/>
      <c r="AB53" s="119"/>
      <c r="AC53" s="119"/>
      <c r="AD53" s="118"/>
      <c r="AE53" s="119"/>
      <c r="AF53" s="119"/>
      <c r="AG53" s="118"/>
      <c r="AH53" s="118"/>
      <c r="AI53" s="118"/>
      <c r="AJ53" s="118"/>
    </row>
    <row r="54" spans="2:36" ht="20.100000000000001" customHeight="1">
      <c r="B54" s="118"/>
      <c r="C54" s="118"/>
      <c r="D54" s="118"/>
      <c r="E54" s="118"/>
      <c r="F54" s="118"/>
      <c r="G54" s="118"/>
      <c r="H54" s="119"/>
      <c r="I54" s="119"/>
      <c r="J54" s="119"/>
      <c r="K54" s="119"/>
      <c r="L54" s="118"/>
      <c r="M54" s="119"/>
      <c r="N54" s="119"/>
      <c r="O54" s="118"/>
      <c r="P54" s="118"/>
      <c r="Q54" s="118"/>
      <c r="R54" s="118"/>
      <c r="T54" s="118"/>
      <c r="U54" s="118"/>
      <c r="V54" s="118"/>
      <c r="W54" s="118"/>
      <c r="X54" s="118"/>
      <c r="Y54" s="118"/>
      <c r="Z54" s="119"/>
      <c r="AA54" s="119"/>
      <c r="AB54" s="119"/>
      <c r="AC54" s="119"/>
      <c r="AD54" s="118"/>
      <c r="AE54" s="119"/>
      <c r="AF54" s="119"/>
      <c r="AG54" s="118"/>
      <c r="AH54" s="118"/>
      <c r="AI54" s="118"/>
      <c r="AJ54" s="118"/>
    </row>
    <row r="55" spans="2:36" ht="20.100000000000001" customHeight="1">
      <c r="B55" s="118"/>
      <c r="C55" s="118"/>
      <c r="D55" s="118"/>
      <c r="E55" s="118"/>
      <c r="F55" s="118"/>
      <c r="G55" s="118"/>
      <c r="H55" s="119"/>
      <c r="I55" s="119"/>
      <c r="J55" s="119"/>
      <c r="K55" s="119"/>
      <c r="L55" s="118"/>
      <c r="M55" s="119"/>
      <c r="N55" s="119"/>
      <c r="O55" s="118"/>
      <c r="P55" s="118"/>
      <c r="Q55" s="118"/>
      <c r="R55" s="118"/>
      <c r="T55" s="118"/>
      <c r="U55" s="118"/>
      <c r="V55" s="118"/>
      <c r="W55" s="118"/>
      <c r="X55" s="118"/>
      <c r="Y55" s="118"/>
      <c r="Z55" s="119"/>
      <c r="AA55" s="119"/>
      <c r="AB55" s="119"/>
      <c r="AC55" s="119"/>
      <c r="AD55" s="118"/>
      <c r="AE55" s="119"/>
      <c r="AF55" s="119"/>
      <c r="AG55" s="118"/>
      <c r="AH55" s="118"/>
      <c r="AI55" s="118"/>
      <c r="AJ55" s="118"/>
    </row>
    <row r="56" spans="2:36" ht="20.100000000000001" customHeight="1">
      <c r="B56" s="118"/>
      <c r="C56" s="118"/>
      <c r="D56" s="118"/>
      <c r="E56" s="118"/>
      <c r="F56" s="118"/>
      <c r="G56" s="118"/>
      <c r="H56" s="119"/>
      <c r="I56" s="119"/>
      <c r="J56" s="119"/>
      <c r="K56" s="119"/>
      <c r="L56" s="118"/>
      <c r="M56" s="119"/>
      <c r="N56" s="119"/>
      <c r="O56" s="118"/>
      <c r="P56" s="118"/>
      <c r="Q56" s="118"/>
      <c r="R56" s="118"/>
      <c r="T56" s="118"/>
      <c r="U56" s="118"/>
      <c r="V56" s="118"/>
      <c r="W56" s="118"/>
      <c r="X56" s="118"/>
      <c r="Y56" s="118"/>
      <c r="Z56" s="119"/>
      <c r="AA56" s="119"/>
      <c r="AB56" s="119"/>
      <c r="AC56" s="119"/>
      <c r="AD56" s="118"/>
      <c r="AE56" s="119"/>
      <c r="AF56" s="119"/>
      <c r="AG56" s="118"/>
      <c r="AH56" s="118"/>
      <c r="AI56" s="118"/>
      <c r="AJ56" s="118"/>
    </row>
    <row r="57" spans="2:36" ht="20.100000000000001" customHeight="1">
      <c r="B57" s="118"/>
      <c r="C57" s="118"/>
      <c r="D57" s="118"/>
      <c r="E57" s="118"/>
      <c r="F57" s="118"/>
      <c r="G57" s="118"/>
      <c r="H57" s="119"/>
      <c r="I57" s="119"/>
      <c r="J57" s="119"/>
      <c r="K57" s="119"/>
      <c r="L57" s="118"/>
      <c r="M57" s="119"/>
      <c r="N57" s="119"/>
      <c r="O57" s="118"/>
      <c r="P57" s="118"/>
      <c r="Q57" s="118"/>
      <c r="R57" s="118"/>
      <c r="T57" s="118"/>
      <c r="U57" s="118"/>
      <c r="V57" s="118"/>
      <c r="W57" s="118"/>
      <c r="X57" s="118"/>
      <c r="Y57" s="118"/>
      <c r="Z57" s="119"/>
      <c r="AA57" s="119"/>
      <c r="AB57" s="119"/>
      <c r="AC57" s="119"/>
      <c r="AD57" s="118"/>
      <c r="AE57" s="119"/>
      <c r="AF57" s="119"/>
      <c r="AG57" s="118"/>
      <c r="AH57" s="118"/>
      <c r="AI57" s="118"/>
      <c r="AJ57" s="118"/>
    </row>
    <row r="58" spans="2:36" ht="20.100000000000001" customHeight="1">
      <c r="B58" s="118"/>
      <c r="C58" s="118"/>
      <c r="D58" s="118"/>
      <c r="E58" s="118"/>
      <c r="F58" s="118"/>
      <c r="G58" s="118"/>
      <c r="H58" s="119"/>
      <c r="I58" s="119"/>
      <c r="J58" s="119"/>
      <c r="K58" s="119"/>
      <c r="L58" s="118"/>
      <c r="M58" s="119"/>
      <c r="N58" s="119"/>
      <c r="O58" s="118"/>
      <c r="P58" s="118"/>
      <c r="Q58" s="118"/>
      <c r="R58" s="118"/>
      <c r="T58" s="118"/>
      <c r="U58" s="118"/>
      <c r="V58" s="118"/>
      <c r="W58" s="118"/>
      <c r="X58" s="118"/>
      <c r="Y58" s="118"/>
      <c r="Z58" s="119"/>
      <c r="AA58" s="119"/>
      <c r="AB58" s="119"/>
      <c r="AC58" s="119"/>
      <c r="AD58" s="118"/>
      <c r="AE58" s="119"/>
      <c r="AF58" s="119"/>
      <c r="AG58" s="118"/>
      <c r="AH58" s="118"/>
      <c r="AI58" s="118"/>
      <c r="AJ58" s="118"/>
    </row>
    <row r="59" spans="2:36" ht="20.100000000000001" customHeight="1">
      <c r="B59" s="118"/>
      <c r="C59" s="118"/>
      <c r="D59" s="118"/>
      <c r="E59" s="118"/>
      <c r="F59" s="118"/>
      <c r="G59" s="118"/>
      <c r="H59" s="119"/>
      <c r="I59" s="119"/>
      <c r="J59" s="119"/>
      <c r="K59" s="119"/>
      <c r="L59" s="118"/>
      <c r="M59" s="119"/>
      <c r="N59" s="119"/>
      <c r="O59" s="118"/>
      <c r="P59" s="118"/>
      <c r="Q59" s="118"/>
      <c r="R59" s="118"/>
      <c r="T59" s="118"/>
      <c r="U59" s="118"/>
      <c r="V59" s="118"/>
      <c r="W59" s="118"/>
      <c r="X59" s="118"/>
      <c r="Y59" s="118"/>
      <c r="Z59" s="119"/>
      <c r="AA59" s="119"/>
      <c r="AB59" s="119"/>
      <c r="AC59" s="119"/>
      <c r="AD59" s="118"/>
      <c r="AE59" s="119"/>
      <c r="AF59" s="119"/>
      <c r="AG59" s="118"/>
      <c r="AH59" s="118"/>
      <c r="AI59" s="118"/>
      <c r="AJ59" s="118"/>
    </row>
    <row r="60" spans="2:36" ht="20.100000000000001" customHeight="1">
      <c r="B60" s="118"/>
      <c r="C60" s="118"/>
      <c r="D60" s="118"/>
      <c r="E60" s="118"/>
      <c r="F60" s="118"/>
      <c r="G60" s="118"/>
      <c r="H60" s="119"/>
      <c r="I60" s="119"/>
      <c r="J60" s="119"/>
      <c r="K60" s="119"/>
      <c r="L60" s="118"/>
      <c r="M60" s="119"/>
      <c r="N60" s="119"/>
      <c r="O60" s="118"/>
      <c r="P60" s="118"/>
      <c r="Q60" s="118"/>
      <c r="R60" s="118"/>
      <c r="T60" s="118"/>
      <c r="U60" s="118"/>
      <c r="V60" s="118"/>
      <c r="W60" s="118"/>
      <c r="X60" s="118"/>
      <c r="Y60" s="118"/>
      <c r="Z60" s="119"/>
      <c r="AA60" s="119"/>
      <c r="AB60" s="119"/>
      <c r="AC60" s="119"/>
      <c r="AD60" s="118"/>
      <c r="AE60" s="119"/>
      <c r="AF60" s="119"/>
      <c r="AG60" s="118"/>
      <c r="AH60" s="118"/>
      <c r="AI60" s="118"/>
      <c r="AJ60" s="118"/>
    </row>
    <row r="61" spans="2:36" ht="20.100000000000001" customHeight="1">
      <c r="B61" s="118"/>
      <c r="C61" s="118"/>
      <c r="D61" s="118"/>
      <c r="E61" s="118"/>
      <c r="F61" s="118"/>
      <c r="G61" s="118"/>
      <c r="H61" s="119"/>
      <c r="I61" s="119"/>
      <c r="J61" s="119"/>
      <c r="K61" s="119"/>
      <c r="L61" s="118"/>
      <c r="M61" s="119"/>
      <c r="N61" s="119"/>
      <c r="O61" s="118"/>
      <c r="P61" s="118"/>
      <c r="Q61" s="118"/>
      <c r="R61" s="118"/>
      <c r="T61" s="118"/>
      <c r="U61" s="118"/>
      <c r="V61" s="118"/>
      <c r="W61" s="118"/>
      <c r="X61" s="118"/>
      <c r="Y61" s="118"/>
      <c r="Z61" s="119"/>
      <c r="AA61" s="119"/>
      <c r="AB61" s="119"/>
      <c r="AC61" s="119"/>
      <c r="AD61" s="118"/>
      <c r="AE61" s="119"/>
      <c r="AF61" s="119"/>
      <c r="AG61" s="118"/>
      <c r="AH61" s="118"/>
      <c r="AI61" s="118"/>
      <c r="AJ61" s="118"/>
    </row>
    <row r="62" spans="2:36" ht="20.100000000000001" customHeight="1">
      <c r="B62" s="118"/>
      <c r="C62" s="118"/>
      <c r="D62" s="118"/>
      <c r="E62" s="118"/>
      <c r="F62" s="118"/>
      <c r="G62" s="118"/>
      <c r="H62" s="119"/>
      <c r="I62" s="119"/>
      <c r="J62" s="119"/>
      <c r="K62" s="119"/>
      <c r="L62" s="118"/>
      <c r="M62" s="119"/>
      <c r="N62" s="119"/>
      <c r="O62" s="118"/>
      <c r="P62" s="118"/>
      <c r="Q62" s="118"/>
      <c r="R62" s="118"/>
      <c r="T62" s="118"/>
      <c r="U62" s="118"/>
      <c r="V62" s="118"/>
      <c r="W62" s="118"/>
      <c r="X62" s="118"/>
      <c r="Y62" s="118"/>
      <c r="Z62" s="119"/>
      <c r="AA62" s="119"/>
      <c r="AB62" s="119"/>
      <c r="AC62" s="119"/>
      <c r="AD62" s="118"/>
      <c r="AE62" s="119"/>
      <c r="AF62" s="119"/>
      <c r="AG62" s="118"/>
      <c r="AH62" s="118"/>
      <c r="AI62" s="118"/>
      <c r="AJ62" s="118"/>
    </row>
    <row r="63" spans="2:36" ht="20.100000000000001" customHeight="1">
      <c r="B63" s="118"/>
      <c r="C63" s="118"/>
      <c r="D63" s="118"/>
      <c r="E63" s="118"/>
      <c r="F63" s="118"/>
      <c r="G63" s="118"/>
      <c r="H63" s="119"/>
      <c r="I63" s="119"/>
      <c r="J63" s="119"/>
      <c r="K63" s="119"/>
      <c r="L63" s="118"/>
      <c r="M63" s="119"/>
      <c r="N63" s="119"/>
      <c r="O63" s="118"/>
      <c r="P63" s="118"/>
      <c r="Q63" s="118"/>
      <c r="R63" s="118"/>
      <c r="T63" s="118"/>
      <c r="U63" s="118"/>
      <c r="V63" s="118"/>
      <c r="W63" s="118"/>
      <c r="X63" s="118"/>
      <c r="Y63" s="118"/>
      <c r="Z63" s="119"/>
      <c r="AA63" s="119"/>
      <c r="AB63" s="119"/>
      <c r="AC63" s="119"/>
      <c r="AD63" s="118"/>
      <c r="AE63" s="119"/>
      <c r="AF63" s="119"/>
      <c r="AG63" s="118"/>
      <c r="AH63" s="118"/>
      <c r="AI63" s="118"/>
      <c r="AJ63" s="118"/>
    </row>
    <row r="64" spans="2:36" ht="20.100000000000001" customHeight="1">
      <c r="B64" s="118"/>
      <c r="C64" s="118"/>
      <c r="D64" s="118"/>
      <c r="E64" s="118"/>
      <c r="F64" s="118"/>
      <c r="G64" s="118"/>
      <c r="H64" s="119"/>
      <c r="I64" s="119"/>
      <c r="J64" s="119"/>
      <c r="K64" s="119"/>
      <c r="L64" s="118"/>
      <c r="M64" s="119"/>
      <c r="N64" s="119"/>
      <c r="O64" s="118"/>
      <c r="P64" s="118"/>
      <c r="Q64" s="118"/>
      <c r="R64" s="118"/>
      <c r="T64" s="118"/>
      <c r="U64" s="118"/>
      <c r="V64" s="118"/>
      <c r="W64" s="118"/>
      <c r="X64" s="118"/>
      <c r="Y64" s="118"/>
      <c r="Z64" s="119"/>
      <c r="AA64" s="119"/>
      <c r="AB64" s="119"/>
      <c r="AC64" s="119"/>
      <c r="AD64" s="118"/>
      <c r="AE64" s="119"/>
      <c r="AF64" s="119"/>
      <c r="AG64" s="118"/>
      <c r="AH64" s="118"/>
      <c r="AI64" s="118"/>
      <c r="AJ64" s="118"/>
    </row>
    <row r="65" spans="2:36" ht="20.100000000000001" customHeight="1">
      <c r="B65" s="118"/>
      <c r="C65" s="118"/>
      <c r="D65" s="118"/>
      <c r="E65" s="118"/>
      <c r="F65" s="118"/>
      <c r="G65" s="118"/>
      <c r="H65" s="119"/>
      <c r="I65" s="119"/>
      <c r="J65" s="119"/>
      <c r="K65" s="119"/>
      <c r="L65" s="118"/>
      <c r="M65" s="119"/>
      <c r="N65" s="119"/>
      <c r="O65" s="118"/>
      <c r="P65" s="118"/>
      <c r="Q65" s="118"/>
      <c r="R65" s="118"/>
      <c r="T65" s="118"/>
      <c r="U65" s="118"/>
      <c r="V65" s="118"/>
      <c r="W65" s="118"/>
      <c r="X65" s="118"/>
      <c r="Y65" s="118"/>
      <c r="Z65" s="119"/>
      <c r="AA65" s="119"/>
      <c r="AB65" s="119"/>
      <c r="AC65" s="119"/>
      <c r="AD65" s="118"/>
      <c r="AE65" s="119"/>
      <c r="AF65" s="119"/>
      <c r="AG65" s="118"/>
      <c r="AH65" s="118"/>
      <c r="AI65" s="118"/>
      <c r="AJ65" s="118"/>
    </row>
    <row r="66" spans="2:36" ht="20.100000000000001" customHeight="1">
      <c r="B66" s="118"/>
      <c r="C66" s="118"/>
      <c r="D66" s="118"/>
      <c r="E66" s="118"/>
      <c r="F66" s="118"/>
      <c r="G66" s="118"/>
      <c r="H66" s="119"/>
      <c r="I66" s="119"/>
      <c r="J66" s="119"/>
      <c r="K66" s="119"/>
      <c r="L66" s="118"/>
      <c r="M66" s="119"/>
      <c r="N66" s="119"/>
      <c r="O66" s="118"/>
      <c r="P66" s="118"/>
      <c r="Q66" s="118"/>
      <c r="R66" s="118"/>
      <c r="T66" s="118"/>
      <c r="U66" s="118"/>
      <c r="V66" s="118"/>
      <c r="W66" s="118"/>
      <c r="X66" s="118"/>
      <c r="Y66" s="118"/>
      <c r="Z66" s="119"/>
      <c r="AA66" s="119"/>
      <c r="AB66" s="119"/>
      <c r="AC66" s="119"/>
      <c r="AD66" s="118"/>
      <c r="AE66" s="119"/>
      <c r="AF66" s="119"/>
      <c r="AG66" s="118"/>
      <c r="AH66" s="118"/>
      <c r="AI66" s="118"/>
      <c r="AJ66" s="118"/>
    </row>
    <row r="67" spans="2:36" ht="20.100000000000001" customHeight="1">
      <c r="B67" s="118"/>
      <c r="C67" s="118"/>
      <c r="D67" s="118"/>
      <c r="E67" s="118"/>
      <c r="F67" s="118"/>
      <c r="G67" s="118"/>
      <c r="H67" s="119"/>
      <c r="I67" s="119"/>
      <c r="J67" s="119"/>
      <c r="K67" s="119"/>
      <c r="L67" s="118"/>
      <c r="M67" s="119"/>
      <c r="N67" s="119"/>
      <c r="O67" s="118"/>
      <c r="P67" s="118"/>
      <c r="Q67" s="118"/>
      <c r="R67" s="118"/>
      <c r="T67" s="118"/>
      <c r="U67" s="118"/>
      <c r="V67" s="118"/>
      <c r="W67" s="118"/>
      <c r="X67" s="118"/>
      <c r="Y67" s="118"/>
      <c r="Z67" s="119"/>
      <c r="AA67" s="119"/>
      <c r="AB67" s="119"/>
      <c r="AC67" s="119"/>
      <c r="AD67" s="118"/>
      <c r="AE67" s="119"/>
      <c r="AF67" s="119"/>
      <c r="AG67" s="118"/>
      <c r="AH67" s="118"/>
      <c r="AI67" s="118"/>
      <c r="AJ67" s="118"/>
    </row>
    <row r="68" spans="2:36" ht="20.100000000000001" customHeight="1">
      <c r="B68" s="118"/>
      <c r="C68" s="118"/>
      <c r="D68" s="118"/>
      <c r="E68" s="118"/>
      <c r="F68" s="118"/>
      <c r="G68" s="118"/>
      <c r="H68" s="119"/>
      <c r="I68" s="119"/>
      <c r="J68" s="119"/>
      <c r="K68" s="119"/>
      <c r="L68" s="118"/>
      <c r="M68" s="119"/>
      <c r="N68" s="119"/>
      <c r="O68" s="118"/>
      <c r="P68" s="118"/>
      <c r="Q68" s="118"/>
      <c r="R68" s="118"/>
      <c r="T68" s="118"/>
      <c r="U68" s="118"/>
      <c r="V68" s="118"/>
      <c r="W68" s="118"/>
      <c r="X68" s="118"/>
      <c r="Y68" s="118"/>
      <c r="Z68" s="119"/>
      <c r="AA68" s="119"/>
      <c r="AB68" s="119"/>
      <c r="AC68" s="119"/>
      <c r="AD68" s="118"/>
      <c r="AE68" s="119"/>
      <c r="AF68" s="119"/>
      <c r="AG68" s="118"/>
      <c r="AH68" s="118"/>
      <c r="AI68" s="118"/>
      <c r="AJ68" s="118"/>
    </row>
    <row r="69" spans="2:36" ht="20.100000000000001" customHeight="1">
      <c r="B69" s="118"/>
      <c r="C69" s="118"/>
      <c r="D69" s="118"/>
      <c r="E69" s="118"/>
      <c r="F69" s="118"/>
      <c r="G69" s="118"/>
      <c r="H69" s="119"/>
      <c r="I69" s="119"/>
      <c r="J69" s="119"/>
      <c r="K69" s="119"/>
      <c r="L69" s="118"/>
      <c r="M69" s="119"/>
      <c r="N69" s="119"/>
      <c r="O69" s="118"/>
      <c r="P69" s="118"/>
      <c r="Q69" s="118"/>
      <c r="R69" s="118"/>
      <c r="T69" s="118"/>
      <c r="U69" s="118"/>
      <c r="V69" s="118"/>
      <c r="W69" s="118"/>
      <c r="X69" s="118"/>
      <c r="Y69" s="118"/>
      <c r="Z69" s="119"/>
      <c r="AA69" s="119"/>
      <c r="AB69" s="119"/>
      <c r="AC69" s="119"/>
      <c r="AD69" s="118"/>
      <c r="AE69" s="119"/>
      <c r="AF69" s="119"/>
      <c r="AG69" s="118"/>
      <c r="AH69" s="118"/>
      <c r="AI69" s="118"/>
      <c r="AJ69" s="118"/>
    </row>
    <row r="70" spans="2:36" ht="20.100000000000001" customHeight="1">
      <c r="B70" s="166" t="s">
        <v>240</v>
      </c>
      <c r="C70" s="167"/>
      <c r="D70" s="167"/>
      <c r="E70" s="167"/>
      <c r="F70" s="167"/>
      <c r="G70" s="168"/>
      <c r="H70" s="120">
        <f t="shared" ref="H70:M70" si="0">SUM(H15:H69)</f>
        <v>0</v>
      </c>
      <c r="I70" s="120">
        <f t="shared" si="0"/>
        <v>0</v>
      </c>
      <c r="J70" s="120">
        <f t="shared" si="0"/>
        <v>0</v>
      </c>
      <c r="K70" s="120">
        <f t="shared" si="0"/>
        <v>0</v>
      </c>
      <c r="L70" s="120">
        <f t="shared" si="0"/>
        <v>0</v>
      </c>
      <c r="M70" s="120">
        <f t="shared" si="0"/>
        <v>0</v>
      </c>
      <c r="N70" s="121"/>
      <c r="O70" s="118"/>
      <c r="P70" s="118"/>
      <c r="Q70" s="118"/>
      <c r="R70" s="122"/>
      <c r="T70" s="166" t="s">
        <v>240</v>
      </c>
      <c r="U70" s="167"/>
      <c r="V70" s="167"/>
      <c r="W70" s="167"/>
      <c r="X70" s="167"/>
      <c r="Y70" s="168"/>
      <c r="Z70" s="120">
        <f t="shared" ref="Z70:AE70" si="1">SUM(Z15:Z69)</f>
        <v>0</v>
      </c>
      <c r="AA70" s="120">
        <f t="shared" si="1"/>
        <v>0</v>
      </c>
      <c r="AB70" s="120">
        <f t="shared" si="1"/>
        <v>0</v>
      </c>
      <c r="AC70" s="120">
        <f t="shared" si="1"/>
        <v>0</v>
      </c>
      <c r="AD70" s="120">
        <f t="shared" si="1"/>
        <v>0</v>
      </c>
      <c r="AE70" s="120">
        <f t="shared" si="1"/>
        <v>0</v>
      </c>
      <c r="AF70" s="121"/>
      <c r="AG70" s="118"/>
      <c r="AH70" s="118"/>
      <c r="AI70" s="118"/>
      <c r="AJ70" s="122"/>
    </row>
    <row r="71" spans="2:36" ht="20.100000000000001" customHeight="1">
      <c r="B71" s="178" t="s">
        <v>241</v>
      </c>
      <c r="C71" s="179"/>
      <c r="D71" s="179"/>
      <c r="E71" s="179"/>
      <c r="F71" s="179"/>
      <c r="G71" s="180"/>
      <c r="H71" s="67">
        <f>H70</f>
        <v>0</v>
      </c>
      <c r="I71" s="58"/>
      <c r="J71" s="181">
        <f>SUM(J70:M70)</f>
        <v>0</v>
      </c>
      <c r="K71" s="182"/>
      <c r="L71" s="182"/>
      <c r="M71" s="183"/>
      <c r="N71" s="58"/>
      <c r="O71" s="57"/>
      <c r="P71" s="57"/>
      <c r="Q71" s="57"/>
      <c r="R71" s="106"/>
      <c r="T71" s="178" t="s">
        <v>241</v>
      </c>
      <c r="U71" s="179"/>
      <c r="V71" s="179"/>
      <c r="W71" s="179"/>
      <c r="X71" s="179"/>
      <c r="Y71" s="180"/>
      <c r="Z71" s="67">
        <f>Z70</f>
        <v>0</v>
      </c>
      <c r="AA71" s="58"/>
      <c r="AB71" s="181">
        <f>SUM(AB70:AE70)</f>
        <v>0</v>
      </c>
      <c r="AC71" s="182"/>
      <c r="AD71" s="182"/>
      <c r="AE71" s="183"/>
      <c r="AF71" s="58"/>
      <c r="AG71" s="57"/>
      <c r="AH71" s="57"/>
      <c r="AI71" s="57"/>
      <c r="AJ71" s="106"/>
    </row>
    <row r="72" spans="2:36" ht="20.100000000000001" customHeight="1">
      <c r="B72" s="178" t="s">
        <v>242</v>
      </c>
      <c r="C72" s="179"/>
      <c r="D72" s="179"/>
      <c r="E72" s="179"/>
      <c r="F72" s="179"/>
      <c r="G72" s="180"/>
      <c r="H72" s="58"/>
      <c r="I72" s="58"/>
      <c r="J72" s="184">
        <f>SUMPRODUCT(($Q$15:$Q$69="*")*1,$M$15:$M$69)+SUMPRODUCT(($Q$15:$Q$69="*")*1,$K$15:$K$69)+SUMPRODUCT(($Q$15:$Q$69="*")*1,$J$15:$J$69)+SUMPRODUCT(($Q$15:$Q$69="*")*1,$L$15:$L$69)</f>
        <v>0</v>
      </c>
      <c r="K72" s="185"/>
      <c r="L72" s="185"/>
      <c r="M72" s="186"/>
      <c r="N72" s="58"/>
      <c r="O72" s="57"/>
      <c r="P72" s="57"/>
      <c r="Q72" s="57"/>
      <c r="R72" s="106"/>
      <c r="T72" s="178" t="s">
        <v>242</v>
      </c>
      <c r="U72" s="179"/>
      <c r="V72" s="179"/>
      <c r="W72" s="179"/>
      <c r="X72" s="179"/>
      <c r="Y72" s="180"/>
      <c r="Z72" s="58"/>
      <c r="AA72" s="58"/>
      <c r="AB72" s="184">
        <f>SUMPRODUCT(($Q$15:$Q$69="*")*1,$M$15:$M$69)+SUMPRODUCT(($Q$15:$Q$69="*")*1,$K$15:$K$69)+SUMPRODUCT(($Q$15:$Q$69="*")*1,$J$15:$J$69)+SUMPRODUCT(($Q$15:$Q$69="*")*1,$L$15:$L$69)</f>
        <v>0</v>
      </c>
      <c r="AC72" s="185"/>
      <c r="AD72" s="185"/>
      <c r="AE72" s="186"/>
      <c r="AF72" s="58"/>
      <c r="AG72" s="57"/>
      <c r="AH72" s="57"/>
      <c r="AI72" s="57"/>
      <c r="AJ72" s="106"/>
    </row>
    <row r="73" spans="2:36" ht="20.100000000000001" customHeight="1">
      <c r="H73" s="111" t="s">
        <v>243</v>
      </c>
    </row>
    <row r="74" spans="2:36" ht="20.100000000000001" customHeight="1"/>
    <row r="75" spans="2:36" ht="20.100000000000001" customHeight="1"/>
    <row r="76" spans="2:36" ht="20.100000000000001" customHeight="1"/>
    <row r="77" spans="2:36" ht="20.100000000000001" customHeight="1"/>
    <row r="78" spans="2:36" ht="20.100000000000001" customHeight="1"/>
    <row r="79" spans="2:36" ht="20.100000000000001" customHeight="1"/>
  </sheetData>
  <mergeCells count="48">
    <mergeCell ref="C9:O9"/>
    <mergeCell ref="B72:G72"/>
    <mergeCell ref="J72:M72"/>
    <mergeCell ref="T72:Y72"/>
    <mergeCell ref="AB72:AE72"/>
    <mergeCell ref="AB71:AE71"/>
    <mergeCell ref="AB13:AE13"/>
    <mergeCell ref="Z13:Z14"/>
    <mergeCell ref="AA13:AA14"/>
    <mergeCell ref="B13:D13"/>
    <mergeCell ref="E13:E14"/>
    <mergeCell ref="F13:F14"/>
    <mergeCell ref="G13:G14"/>
    <mergeCell ref="H13:H14"/>
    <mergeCell ref="I13:I14"/>
    <mergeCell ref="D11:F11"/>
    <mergeCell ref="C3:L3"/>
    <mergeCell ref="C4:I4"/>
    <mergeCell ref="C5:O5"/>
    <mergeCell ref="C6:O6"/>
    <mergeCell ref="C7:O7"/>
    <mergeCell ref="C8:O8"/>
    <mergeCell ref="B70:G70"/>
    <mergeCell ref="T70:Y70"/>
    <mergeCell ref="B71:G71"/>
    <mergeCell ref="J71:M71"/>
    <mergeCell ref="T71:Y71"/>
    <mergeCell ref="T13:V13"/>
    <mergeCell ref="W13:W14"/>
    <mergeCell ref="X13:X14"/>
    <mergeCell ref="Y13:Y14"/>
    <mergeCell ref="J13:M13"/>
    <mergeCell ref="N13:N14"/>
    <mergeCell ref="O13:O14"/>
    <mergeCell ref="P13:P14"/>
    <mergeCell ref="Q13:Q14"/>
    <mergeCell ref="R13:R14"/>
    <mergeCell ref="AF13:AF14"/>
    <mergeCell ref="AG13:AG14"/>
    <mergeCell ref="AH13:AH14"/>
    <mergeCell ref="AI13:AI14"/>
    <mergeCell ref="AJ13:AJ14"/>
    <mergeCell ref="G11:L11"/>
    <mergeCell ref="V11:X11"/>
    <mergeCell ref="Y11:AD11"/>
    <mergeCell ref="L12:O12"/>
    <mergeCell ref="W12:Y12"/>
    <mergeCell ref="AD12:AG12"/>
  </mergeCells>
  <phoneticPr fontId="14"/>
  <pageMargins left="0.23622047244094491" right="0.23622047244094491" top="0.19685039370078741" bottom="0.19685039370078741" header="0.31496062992125984" footer="0.31496062992125984"/>
  <pageSetup paperSize="9" scale="8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79"/>
  <sheetViews>
    <sheetView topLeftCell="A5" zoomScaleNormal="100" workbookViewId="0">
      <selection activeCell="J23" sqref="J23"/>
    </sheetView>
  </sheetViews>
  <sheetFormatPr defaultRowHeight="13.5"/>
  <cols>
    <col min="1" max="1" width="3.25" style="43" customWidth="1"/>
    <col min="2" max="2" width="4.75" style="43" customWidth="1"/>
    <col min="3" max="3" width="4.125" style="43" customWidth="1"/>
    <col min="4" max="4" width="5.5" style="43" customWidth="1"/>
    <col min="5" max="5" width="5.375" style="43" customWidth="1"/>
    <col min="6" max="6" width="11" style="43" customWidth="1"/>
    <col min="7" max="7" width="14.75" style="43" customWidth="1"/>
    <col min="8" max="8" width="10.5" style="43" bestFit="1" customWidth="1"/>
    <col min="9" max="10" width="9.125" style="43" bestFit="1" customWidth="1"/>
    <col min="11" max="14" width="9" style="43"/>
    <col min="15" max="15" width="10.875" style="43" customWidth="1"/>
    <col min="16" max="16" width="12.5" style="43" customWidth="1"/>
    <col min="17" max="17" width="4.375" style="43" customWidth="1"/>
    <col min="18" max="18" width="16.875" style="43" customWidth="1"/>
    <col min="19" max="19" width="9" style="43"/>
    <col min="20" max="20" width="5.125" style="43" customWidth="1"/>
    <col min="21" max="21" width="4.875" style="43" customWidth="1"/>
    <col min="22" max="22" width="6" style="43" customWidth="1"/>
    <col min="23" max="23" width="6.25" style="43" customWidth="1"/>
    <col min="24" max="24" width="9" style="43"/>
    <col min="25" max="25" width="27" style="43" customWidth="1"/>
    <col min="26" max="26" width="11.625" style="43" bestFit="1" customWidth="1"/>
    <col min="27" max="30" width="9.5" style="43" bestFit="1" customWidth="1"/>
    <col min="31" max="31" width="9.125" style="43" bestFit="1" customWidth="1"/>
    <col min="32" max="34" width="9" style="43"/>
    <col min="35" max="35" width="4.5" style="43" customWidth="1"/>
    <col min="36" max="36" width="15.125" style="43" customWidth="1"/>
    <col min="37" max="16384" width="9" style="43"/>
  </cols>
  <sheetData>
    <row r="2" spans="2:36">
      <c r="C2" s="141" t="s">
        <v>298</v>
      </c>
      <c r="D2" s="142"/>
      <c r="E2" s="142"/>
      <c r="F2" s="142"/>
      <c r="G2" s="142"/>
      <c r="H2" s="142"/>
      <c r="I2" s="142"/>
      <c r="J2" s="142"/>
      <c r="K2" s="142"/>
      <c r="L2" s="142"/>
      <c r="M2" s="142"/>
      <c r="N2" s="142"/>
      <c r="O2" s="142"/>
    </row>
    <row r="3" spans="2:36">
      <c r="C3" s="202" t="s">
        <v>299</v>
      </c>
      <c r="D3" s="202"/>
      <c r="E3" s="202"/>
      <c r="F3" s="202"/>
      <c r="G3" s="202"/>
      <c r="H3" s="202"/>
      <c r="I3" s="202"/>
      <c r="J3" s="202"/>
      <c r="K3" s="202"/>
      <c r="L3" s="202"/>
      <c r="M3" s="142"/>
      <c r="N3" s="142"/>
      <c r="O3" s="142"/>
    </row>
    <row r="4" spans="2:36">
      <c r="C4" s="201" t="s">
        <v>300</v>
      </c>
      <c r="D4" s="201"/>
      <c r="E4" s="201"/>
      <c r="F4" s="201"/>
      <c r="G4" s="201"/>
      <c r="H4" s="201"/>
      <c r="I4" s="201"/>
      <c r="J4" s="142"/>
      <c r="K4" s="142"/>
      <c r="L4" s="142"/>
      <c r="M4" s="142"/>
      <c r="N4" s="142"/>
      <c r="O4" s="142"/>
    </row>
    <row r="5" spans="2:36">
      <c r="C5" s="201" t="s">
        <v>301</v>
      </c>
      <c r="D5" s="201"/>
      <c r="E5" s="201"/>
      <c r="F5" s="201"/>
      <c r="G5" s="201"/>
      <c r="H5" s="201"/>
      <c r="I5" s="201"/>
      <c r="J5" s="201"/>
      <c r="K5" s="201"/>
      <c r="L5" s="201"/>
      <c r="M5" s="201"/>
      <c r="N5" s="201"/>
      <c r="O5" s="201"/>
    </row>
    <row r="6" spans="2:36">
      <c r="C6" s="201" t="s">
        <v>304</v>
      </c>
      <c r="D6" s="201"/>
      <c r="E6" s="201"/>
      <c r="F6" s="201"/>
      <c r="G6" s="201"/>
      <c r="H6" s="201"/>
      <c r="I6" s="201"/>
      <c r="J6" s="201"/>
      <c r="K6" s="201"/>
      <c r="L6" s="201"/>
      <c r="M6" s="201"/>
      <c r="N6" s="201"/>
      <c r="O6" s="201"/>
    </row>
    <row r="7" spans="2:36">
      <c r="C7" s="201" t="s">
        <v>305</v>
      </c>
      <c r="D7" s="201"/>
      <c r="E7" s="201"/>
      <c r="F7" s="201"/>
      <c r="G7" s="201"/>
      <c r="H7" s="201"/>
      <c r="I7" s="201"/>
      <c r="J7" s="201"/>
      <c r="K7" s="201"/>
      <c r="L7" s="201"/>
      <c r="M7" s="201"/>
      <c r="N7" s="201"/>
      <c r="O7" s="201"/>
    </row>
    <row r="8" spans="2:36">
      <c r="C8" s="201" t="s">
        <v>306</v>
      </c>
      <c r="D8" s="201"/>
      <c r="E8" s="201"/>
      <c r="F8" s="201"/>
      <c r="G8" s="201"/>
      <c r="H8" s="201"/>
      <c r="I8" s="201"/>
      <c r="J8" s="201"/>
      <c r="K8" s="201"/>
      <c r="L8" s="201"/>
      <c r="M8" s="201"/>
      <c r="N8" s="201"/>
      <c r="O8" s="201"/>
    </row>
    <row r="11" spans="2:36">
      <c r="D11" s="155"/>
      <c r="E11" s="155"/>
      <c r="F11" s="155"/>
      <c r="G11" s="153" t="s">
        <v>302</v>
      </c>
      <c r="H11" s="154"/>
      <c r="I11" s="154"/>
      <c r="J11" s="154"/>
      <c r="K11" s="154"/>
      <c r="L11" s="154"/>
      <c r="M11" s="97"/>
      <c r="N11" s="97"/>
      <c r="V11" s="155"/>
      <c r="W11" s="155"/>
      <c r="X11" s="155"/>
      <c r="Y11" s="199" t="s">
        <v>303</v>
      </c>
      <c r="Z11" s="200"/>
      <c r="AA11" s="200"/>
      <c r="AB11" s="200"/>
      <c r="AC11" s="200"/>
      <c r="AD11" s="200"/>
      <c r="AE11" s="97"/>
      <c r="AF11" s="97"/>
    </row>
    <row r="12" spans="2:36">
      <c r="F12" s="140"/>
      <c r="G12" s="140"/>
      <c r="K12" s="95"/>
      <c r="L12" s="165"/>
      <c r="M12" s="165"/>
      <c r="N12" s="165"/>
      <c r="O12" s="165"/>
      <c r="W12" s="163"/>
      <c r="X12" s="164"/>
      <c r="Y12" s="164"/>
      <c r="AC12" s="95"/>
      <c r="AD12" s="165"/>
      <c r="AE12" s="165"/>
      <c r="AF12" s="165"/>
      <c r="AG12" s="165"/>
    </row>
    <row r="13" spans="2:36" ht="13.5" customHeight="1">
      <c r="B13" s="173" t="s">
        <v>4</v>
      </c>
      <c r="C13" s="174"/>
      <c r="D13" s="175"/>
      <c r="E13" s="159" t="s">
        <v>0</v>
      </c>
      <c r="F13" s="160" t="s">
        <v>245</v>
      </c>
      <c r="G13" s="159" t="s">
        <v>5</v>
      </c>
      <c r="H13" s="159" t="s">
        <v>21</v>
      </c>
      <c r="I13" s="159" t="s">
        <v>20</v>
      </c>
      <c r="J13" s="204" t="s">
        <v>6</v>
      </c>
      <c r="K13" s="205"/>
      <c r="L13" s="205"/>
      <c r="M13" s="169"/>
      <c r="N13" s="158" t="s">
        <v>23</v>
      </c>
      <c r="O13" s="158" t="s">
        <v>18</v>
      </c>
      <c r="P13" s="158" t="s">
        <v>19</v>
      </c>
      <c r="Q13" s="158" t="s">
        <v>63</v>
      </c>
      <c r="R13" s="158" t="s">
        <v>16</v>
      </c>
      <c r="T13" s="173" t="s">
        <v>4</v>
      </c>
      <c r="U13" s="174"/>
      <c r="V13" s="175"/>
      <c r="W13" s="159" t="s">
        <v>0</v>
      </c>
      <c r="X13" s="160" t="s">
        <v>245</v>
      </c>
      <c r="Y13" s="159" t="s">
        <v>5</v>
      </c>
      <c r="Z13" s="159" t="s">
        <v>21</v>
      </c>
      <c r="AA13" s="159" t="s">
        <v>20</v>
      </c>
      <c r="AB13" s="204" t="s">
        <v>6</v>
      </c>
      <c r="AC13" s="205"/>
      <c r="AD13" s="205"/>
      <c r="AE13" s="169"/>
      <c r="AF13" s="158" t="s">
        <v>23</v>
      </c>
      <c r="AG13" s="158" t="s">
        <v>18</v>
      </c>
      <c r="AH13" s="158" t="s">
        <v>19</v>
      </c>
      <c r="AI13" s="158" t="s">
        <v>63</v>
      </c>
      <c r="AJ13" s="158" t="s">
        <v>16</v>
      </c>
    </row>
    <row r="14" spans="2:36" ht="37.5" customHeight="1">
      <c r="B14" s="92" t="s">
        <v>297</v>
      </c>
      <c r="C14" s="92" t="s">
        <v>61</v>
      </c>
      <c r="D14" s="91" t="s">
        <v>62</v>
      </c>
      <c r="E14" s="159"/>
      <c r="F14" s="160"/>
      <c r="G14" s="159"/>
      <c r="H14" s="159"/>
      <c r="I14" s="159"/>
      <c r="J14" s="90" t="s">
        <v>7</v>
      </c>
      <c r="K14" s="90" t="s">
        <v>8</v>
      </c>
      <c r="L14" s="90" t="s">
        <v>9</v>
      </c>
      <c r="M14" s="88" t="s">
        <v>22</v>
      </c>
      <c r="N14" s="158"/>
      <c r="O14" s="158"/>
      <c r="P14" s="158"/>
      <c r="Q14" s="158"/>
      <c r="R14" s="158"/>
      <c r="T14" s="92" t="s">
        <v>297</v>
      </c>
      <c r="U14" s="92" t="s">
        <v>61</v>
      </c>
      <c r="V14" s="91" t="s">
        <v>62</v>
      </c>
      <c r="W14" s="159"/>
      <c r="X14" s="160"/>
      <c r="Y14" s="159"/>
      <c r="Z14" s="159"/>
      <c r="AA14" s="159"/>
      <c r="AB14" s="90" t="s">
        <v>7</v>
      </c>
      <c r="AC14" s="90" t="s">
        <v>8</v>
      </c>
      <c r="AD14" s="90" t="s">
        <v>9</v>
      </c>
      <c r="AE14" s="88" t="s">
        <v>22</v>
      </c>
      <c r="AF14" s="158"/>
      <c r="AG14" s="158"/>
      <c r="AH14" s="158"/>
      <c r="AI14" s="158"/>
      <c r="AJ14" s="158"/>
    </row>
    <row r="15" spans="2:36" ht="20.100000000000001" customHeight="1">
      <c r="B15" s="118">
        <v>29</v>
      </c>
      <c r="C15" s="118">
        <v>8</v>
      </c>
      <c r="D15" s="118">
        <v>10</v>
      </c>
      <c r="E15" s="118" t="s">
        <v>222</v>
      </c>
      <c r="F15" s="118" t="s">
        <v>222</v>
      </c>
      <c r="G15" s="118" t="s">
        <v>238</v>
      </c>
      <c r="H15" s="119">
        <v>200000</v>
      </c>
      <c r="I15" s="119" t="s">
        <v>222</v>
      </c>
      <c r="J15" s="119" t="s">
        <v>222</v>
      </c>
      <c r="K15" s="119" t="s">
        <v>222</v>
      </c>
      <c r="L15" s="118" t="s">
        <v>222</v>
      </c>
      <c r="M15" s="119" t="s">
        <v>222</v>
      </c>
      <c r="N15" s="119"/>
      <c r="O15" s="118" t="s">
        <v>222</v>
      </c>
      <c r="P15" s="118" t="s">
        <v>222</v>
      </c>
      <c r="Q15" s="118" t="s">
        <v>222</v>
      </c>
      <c r="R15" s="118" t="s">
        <v>222</v>
      </c>
      <c r="T15" s="118">
        <v>29</v>
      </c>
      <c r="U15" s="118">
        <v>6</v>
      </c>
      <c r="V15" s="118">
        <v>26</v>
      </c>
      <c r="W15" s="118" t="s">
        <v>1</v>
      </c>
      <c r="X15" s="118" t="s">
        <v>263</v>
      </c>
      <c r="Y15" s="118" t="s">
        <v>264</v>
      </c>
      <c r="Z15" s="119" t="s">
        <v>222</v>
      </c>
      <c r="AA15" s="119">
        <v>1760</v>
      </c>
      <c r="AB15" s="119" t="s">
        <v>222</v>
      </c>
      <c r="AC15" s="119" t="s">
        <v>222</v>
      </c>
      <c r="AD15" s="118">
        <v>1760</v>
      </c>
      <c r="AE15" s="119" t="s">
        <v>222</v>
      </c>
      <c r="AF15" s="119"/>
      <c r="AG15" s="118">
        <v>1</v>
      </c>
      <c r="AH15" s="118" t="s">
        <v>265</v>
      </c>
      <c r="AI15" s="118" t="s">
        <v>223</v>
      </c>
      <c r="AJ15" s="118" t="s">
        <v>266</v>
      </c>
    </row>
    <row r="16" spans="2:36" s="96" customFormat="1" ht="20.100000000000001" customHeight="1">
      <c r="B16" s="118">
        <v>29</v>
      </c>
      <c r="C16" s="118">
        <v>6</v>
      </c>
      <c r="D16" s="118">
        <v>26</v>
      </c>
      <c r="E16" s="118" t="s">
        <v>1</v>
      </c>
      <c r="F16" s="118" t="s">
        <v>263</v>
      </c>
      <c r="G16" s="118" t="s">
        <v>264</v>
      </c>
      <c r="H16" s="119" t="s">
        <v>222</v>
      </c>
      <c r="I16" s="119">
        <v>1760</v>
      </c>
      <c r="J16" s="119" t="s">
        <v>222</v>
      </c>
      <c r="K16" s="119" t="s">
        <v>222</v>
      </c>
      <c r="L16" s="118">
        <v>1760</v>
      </c>
      <c r="M16" s="119" t="s">
        <v>222</v>
      </c>
      <c r="N16" s="119"/>
      <c r="O16" s="118">
        <v>1</v>
      </c>
      <c r="P16" s="118" t="s">
        <v>265</v>
      </c>
      <c r="Q16" s="118" t="s">
        <v>223</v>
      </c>
      <c r="R16" s="118" t="s">
        <v>266</v>
      </c>
      <c r="T16" s="118">
        <v>29</v>
      </c>
      <c r="U16" s="118">
        <v>6</v>
      </c>
      <c r="V16" s="118">
        <v>26</v>
      </c>
      <c r="W16" s="118" t="s">
        <v>1</v>
      </c>
      <c r="X16" s="118" t="s">
        <v>112</v>
      </c>
      <c r="Y16" s="118" t="s">
        <v>282</v>
      </c>
      <c r="Z16" s="119" t="s">
        <v>222</v>
      </c>
      <c r="AA16" s="119">
        <v>4800</v>
      </c>
      <c r="AB16" s="119" t="s">
        <v>222</v>
      </c>
      <c r="AC16" s="119" t="s">
        <v>222</v>
      </c>
      <c r="AD16" s="118">
        <v>4800</v>
      </c>
      <c r="AE16" s="119" t="s">
        <v>222</v>
      </c>
      <c r="AF16" s="119"/>
      <c r="AG16" s="118">
        <v>7</v>
      </c>
      <c r="AH16" s="118" t="s">
        <v>269</v>
      </c>
      <c r="AI16" s="118" t="s">
        <v>223</v>
      </c>
      <c r="AJ16" s="118" t="s">
        <v>283</v>
      </c>
    </row>
    <row r="17" spans="2:36" s="96" customFormat="1" ht="20.100000000000001" customHeight="1">
      <c r="B17" s="118">
        <v>29</v>
      </c>
      <c r="C17" s="118">
        <v>8</v>
      </c>
      <c r="D17" s="118">
        <v>25</v>
      </c>
      <c r="E17" s="118" t="s">
        <v>1</v>
      </c>
      <c r="F17" s="118" t="s">
        <v>109</v>
      </c>
      <c r="G17" s="118" t="s">
        <v>267</v>
      </c>
      <c r="H17" s="119" t="s">
        <v>222</v>
      </c>
      <c r="I17" s="119" t="s">
        <v>222</v>
      </c>
      <c r="J17" s="119">
        <v>150000</v>
      </c>
      <c r="K17" s="119" t="s">
        <v>222</v>
      </c>
      <c r="L17" s="118" t="s">
        <v>222</v>
      </c>
      <c r="M17" s="119" t="s">
        <v>222</v>
      </c>
      <c r="N17" s="119"/>
      <c r="O17" s="118" t="s">
        <v>268</v>
      </c>
      <c r="P17" s="118" t="s">
        <v>269</v>
      </c>
      <c r="Q17" s="118" t="s">
        <v>223</v>
      </c>
      <c r="R17" s="118" t="s">
        <v>270</v>
      </c>
      <c r="T17" s="118">
        <v>29</v>
      </c>
      <c r="U17" s="118">
        <v>8</v>
      </c>
      <c r="V17" s="118">
        <v>8</v>
      </c>
      <c r="W17" s="118" t="s">
        <v>224</v>
      </c>
      <c r="X17" s="118"/>
      <c r="Y17" s="118" t="s">
        <v>225</v>
      </c>
      <c r="Z17" s="119">
        <v>260000</v>
      </c>
      <c r="AA17" s="119"/>
      <c r="AB17" s="119"/>
      <c r="AC17" s="119"/>
      <c r="AD17" s="118"/>
      <c r="AE17" s="119"/>
      <c r="AF17" s="119"/>
      <c r="AG17" s="118"/>
      <c r="AH17" s="118"/>
      <c r="AI17" s="118" t="s">
        <v>222</v>
      </c>
      <c r="AJ17" s="118"/>
    </row>
    <row r="18" spans="2:36" s="96" customFormat="1" ht="20.100000000000001" customHeight="1">
      <c r="B18" s="118">
        <v>29</v>
      </c>
      <c r="C18" s="118">
        <v>10</v>
      </c>
      <c r="D18" s="118">
        <v>1</v>
      </c>
      <c r="E18" s="118" t="s">
        <v>1</v>
      </c>
      <c r="F18" s="118" t="s">
        <v>109</v>
      </c>
      <c r="G18" s="118" t="s">
        <v>271</v>
      </c>
      <c r="H18" s="119" t="s">
        <v>222</v>
      </c>
      <c r="I18" s="119" t="s">
        <v>222</v>
      </c>
      <c r="J18" s="119">
        <v>48000</v>
      </c>
      <c r="K18" s="119" t="s">
        <v>222</v>
      </c>
      <c r="L18" s="118" t="s">
        <v>222</v>
      </c>
      <c r="M18" s="119" t="s">
        <v>222</v>
      </c>
      <c r="N18" s="119"/>
      <c r="O18" s="118" t="s">
        <v>272</v>
      </c>
      <c r="P18" s="118" t="s">
        <v>81</v>
      </c>
      <c r="Q18" s="118" t="s">
        <v>223</v>
      </c>
      <c r="R18" s="118" t="s">
        <v>273</v>
      </c>
      <c r="T18" s="118">
        <v>29</v>
      </c>
      <c r="U18" s="118">
        <v>8</v>
      </c>
      <c r="V18" s="118">
        <v>25</v>
      </c>
      <c r="W18" s="118" t="s">
        <v>1</v>
      </c>
      <c r="X18" s="118" t="s">
        <v>109</v>
      </c>
      <c r="Y18" s="118" t="s">
        <v>267</v>
      </c>
      <c r="Z18" s="119" t="s">
        <v>222</v>
      </c>
      <c r="AA18" s="119" t="s">
        <v>222</v>
      </c>
      <c r="AB18" s="119">
        <v>150000</v>
      </c>
      <c r="AC18" s="119" t="s">
        <v>222</v>
      </c>
      <c r="AD18" s="118" t="s">
        <v>222</v>
      </c>
      <c r="AE18" s="119" t="s">
        <v>222</v>
      </c>
      <c r="AF18" s="119"/>
      <c r="AG18" s="118" t="s">
        <v>268</v>
      </c>
      <c r="AH18" s="118" t="s">
        <v>269</v>
      </c>
      <c r="AI18" s="118" t="s">
        <v>223</v>
      </c>
      <c r="AJ18" s="118" t="s">
        <v>270</v>
      </c>
    </row>
    <row r="19" spans="2:36" ht="20.100000000000001" customHeight="1">
      <c r="B19" s="118">
        <v>29</v>
      </c>
      <c r="C19" s="118">
        <v>10</v>
      </c>
      <c r="D19" s="118">
        <v>5</v>
      </c>
      <c r="E19" s="118" t="s">
        <v>222</v>
      </c>
      <c r="F19" s="118" t="s">
        <v>222</v>
      </c>
      <c r="G19" s="118" t="s">
        <v>238</v>
      </c>
      <c r="H19" s="119">
        <v>200000</v>
      </c>
      <c r="I19" s="119" t="s">
        <v>222</v>
      </c>
      <c r="J19" s="119" t="s">
        <v>222</v>
      </c>
      <c r="K19" s="119" t="s">
        <v>222</v>
      </c>
      <c r="L19" s="118" t="s">
        <v>222</v>
      </c>
      <c r="M19" s="119" t="s">
        <v>222</v>
      </c>
      <c r="N19" s="119"/>
      <c r="O19" s="118" t="s">
        <v>222</v>
      </c>
      <c r="P19" s="118" t="s">
        <v>222</v>
      </c>
      <c r="Q19" s="118" t="s">
        <v>222</v>
      </c>
      <c r="R19" s="118" t="s">
        <v>222</v>
      </c>
      <c r="T19" s="118">
        <v>29</v>
      </c>
      <c r="U19" s="118">
        <v>10</v>
      </c>
      <c r="V19" s="118">
        <v>1</v>
      </c>
      <c r="W19" s="118" t="s">
        <v>1</v>
      </c>
      <c r="X19" s="118" t="s">
        <v>109</v>
      </c>
      <c r="Y19" s="118" t="s">
        <v>271</v>
      </c>
      <c r="Z19" s="119" t="s">
        <v>222</v>
      </c>
      <c r="AA19" s="119" t="s">
        <v>222</v>
      </c>
      <c r="AB19" s="119">
        <v>48000</v>
      </c>
      <c r="AC19" s="119" t="s">
        <v>222</v>
      </c>
      <c r="AD19" s="118" t="s">
        <v>222</v>
      </c>
      <c r="AE19" s="119" t="s">
        <v>222</v>
      </c>
      <c r="AF19" s="119"/>
      <c r="AG19" s="118" t="s">
        <v>272</v>
      </c>
      <c r="AH19" s="118" t="s">
        <v>81</v>
      </c>
      <c r="AI19" s="118" t="s">
        <v>223</v>
      </c>
      <c r="AJ19" s="118" t="s">
        <v>273</v>
      </c>
    </row>
    <row r="20" spans="2:36" ht="20.100000000000001" customHeight="1">
      <c r="B20" s="118">
        <v>29</v>
      </c>
      <c r="C20" s="118">
        <v>10</v>
      </c>
      <c r="D20" s="118">
        <v>1</v>
      </c>
      <c r="E20" s="118" t="s">
        <v>1</v>
      </c>
      <c r="F20" s="118" t="s">
        <v>109</v>
      </c>
      <c r="G20" s="118" t="s">
        <v>274</v>
      </c>
      <c r="H20" s="119" t="s">
        <v>222</v>
      </c>
      <c r="I20" s="119">
        <v>20000</v>
      </c>
      <c r="J20" s="119">
        <v>20000</v>
      </c>
      <c r="K20" s="119" t="s">
        <v>222</v>
      </c>
      <c r="L20" s="118" t="s">
        <v>222</v>
      </c>
      <c r="M20" s="119" t="s">
        <v>222</v>
      </c>
      <c r="N20" s="119"/>
      <c r="O20" s="118" t="s">
        <v>222</v>
      </c>
      <c r="P20" s="118" t="s">
        <v>222</v>
      </c>
      <c r="Q20" s="118" t="s">
        <v>223</v>
      </c>
      <c r="R20" s="118" t="s">
        <v>275</v>
      </c>
      <c r="T20" s="118">
        <v>29</v>
      </c>
      <c r="U20" s="118">
        <v>10</v>
      </c>
      <c r="V20" s="118">
        <v>1</v>
      </c>
      <c r="W20" s="118" t="s">
        <v>1</v>
      </c>
      <c r="X20" s="118" t="s">
        <v>109</v>
      </c>
      <c r="Y20" s="118" t="s">
        <v>274</v>
      </c>
      <c r="Z20" s="119" t="s">
        <v>222</v>
      </c>
      <c r="AA20" s="119">
        <v>20000</v>
      </c>
      <c r="AB20" s="119">
        <v>20000</v>
      </c>
      <c r="AC20" s="119" t="s">
        <v>222</v>
      </c>
      <c r="AD20" s="118" t="s">
        <v>222</v>
      </c>
      <c r="AE20" s="119" t="s">
        <v>222</v>
      </c>
      <c r="AF20" s="119"/>
      <c r="AG20" s="118" t="s">
        <v>222</v>
      </c>
      <c r="AH20" s="118" t="s">
        <v>222</v>
      </c>
      <c r="AI20" s="118" t="s">
        <v>223</v>
      </c>
      <c r="AJ20" s="118" t="s">
        <v>275</v>
      </c>
    </row>
    <row r="21" spans="2:36" ht="20.100000000000001" customHeight="1">
      <c r="B21" s="118">
        <v>29</v>
      </c>
      <c r="C21" s="118">
        <v>10</v>
      </c>
      <c r="D21" s="118">
        <v>1</v>
      </c>
      <c r="E21" s="118" t="s">
        <v>10</v>
      </c>
      <c r="F21" s="118" t="s">
        <v>40</v>
      </c>
      <c r="G21" s="118" t="s">
        <v>276</v>
      </c>
      <c r="H21" s="119" t="s">
        <v>222</v>
      </c>
      <c r="I21" s="119">
        <v>3000</v>
      </c>
      <c r="J21" s="119" t="s">
        <v>222</v>
      </c>
      <c r="K21" s="119" t="s">
        <v>222</v>
      </c>
      <c r="L21" s="118">
        <v>3000</v>
      </c>
      <c r="M21" s="119" t="s">
        <v>222</v>
      </c>
      <c r="N21" s="119"/>
      <c r="O21" s="118">
        <v>4</v>
      </c>
      <c r="P21" s="118" t="s">
        <v>277</v>
      </c>
      <c r="Q21" s="118" t="s">
        <v>223</v>
      </c>
      <c r="R21" s="118" t="s">
        <v>278</v>
      </c>
      <c r="T21" s="118">
        <v>29</v>
      </c>
      <c r="U21" s="118">
        <v>10</v>
      </c>
      <c r="V21" s="118">
        <v>1</v>
      </c>
      <c r="W21" s="118" t="s">
        <v>10</v>
      </c>
      <c r="X21" s="118" t="s">
        <v>40</v>
      </c>
      <c r="Y21" s="118" t="s">
        <v>276</v>
      </c>
      <c r="Z21" s="119" t="s">
        <v>222</v>
      </c>
      <c r="AA21" s="119">
        <v>3000</v>
      </c>
      <c r="AB21" s="119" t="s">
        <v>222</v>
      </c>
      <c r="AC21" s="119" t="s">
        <v>222</v>
      </c>
      <c r="AD21" s="118">
        <v>3000</v>
      </c>
      <c r="AE21" s="119" t="s">
        <v>222</v>
      </c>
      <c r="AF21" s="119"/>
      <c r="AG21" s="118">
        <v>4</v>
      </c>
      <c r="AH21" s="118" t="s">
        <v>277</v>
      </c>
      <c r="AI21" s="118" t="s">
        <v>223</v>
      </c>
      <c r="AJ21" s="118" t="s">
        <v>278</v>
      </c>
    </row>
    <row r="22" spans="2:36" ht="20.100000000000001" customHeight="1">
      <c r="B22" s="118">
        <v>29</v>
      </c>
      <c r="C22" s="118">
        <v>10</v>
      </c>
      <c r="D22" s="118">
        <v>10</v>
      </c>
      <c r="E22" s="118" t="s">
        <v>222</v>
      </c>
      <c r="F22" s="118" t="s">
        <v>222</v>
      </c>
      <c r="G22" s="118" t="s">
        <v>102</v>
      </c>
      <c r="H22" s="119">
        <v>145000</v>
      </c>
      <c r="I22" s="119" t="s">
        <v>222</v>
      </c>
      <c r="J22" s="119" t="s">
        <v>222</v>
      </c>
      <c r="K22" s="119" t="s">
        <v>222</v>
      </c>
      <c r="L22" s="118" t="s">
        <v>222</v>
      </c>
      <c r="M22" s="119" t="s">
        <v>222</v>
      </c>
      <c r="N22" s="119"/>
      <c r="O22" s="118" t="s">
        <v>222</v>
      </c>
      <c r="P22" s="118" t="s">
        <v>222</v>
      </c>
      <c r="Q22" s="118" t="s">
        <v>222</v>
      </c>
      <c r="R22" s="118" t="s">
        <v>222</v>
      </c>
      <c r="T22" s="118">
        <v>29</v>
      </c>
      <c r="U22" s="118">
        <v>10</v>
      </c>
      <c r="V22" s="118">
        <v>1</v>
      </c>
      <c r="W22" s="118"/>
      <c r="X22" s="118"/>
      <c r="Y22" s="118" t="s">
        <v>76</v>
      </c>
      <c r="Z22" s="119">
        <v>1</v>
      </c>
      <c r="AA22" s="119"/>
      <c r="AB22" s="119"/>
      <c r="AC22" s="119"/>
      <c r="AD22" s="118"/>
      <c r="AE22" s="119"/>
      <c r="AF22" s="119"/>
      <c r="AG22" s="118"/>
      <c r="AH22" s="118"/>
      <c r="AI22" s="118"/>
      <c r="AJ22" s="118"/>
    </row>
    <row r="23" spans="2:36" ht="20.100000000000001" customHeight="1">
      <c r="B23" s="118">
        <v>29</v>
      </c>
      <c r="C23" s="118">
        <v>10</v>
      </c>
      <c r="D23" s="118">
        <v>10</v>
      </c>
      <c r="E23" s="118" t="s">
        <v>279</v>
      </c>
      <c r="F23" s="118" t="s">
        <v>118</v>
      </c>
      <c r="G23" s="118" t="s">
        <v>280</v>
      </c>
      <c r="H23" s="119" t="s">
        <v>222</v>
      </c>
      <c r="I23" s="119" t="s">
        <v>222</v>
      </c>
      <c r="J23" s="119" t="s">
        <v>222</v>
      </c>
      <c r="K23" s="119" t="s">
        <v>222</v>
      </c>
      <c r="L23" s="118" t="s">
        <v>222</v>
      </c>
      <c r="M23" s="119">
        <v>290000</v>
      </c>
      <c r="N23" s="119"/>
      <c r="O23" s="118">
        <v>5</v>
      </c>
      <c r="P23" s="118" t="s">
        <v>222</v>
      </c>
      <c r="Q23" s="118" t="s">
        <v>223</v>
      </c>
      <c r="R23" s="118" t="s">
        <v>222</v>
      </c>
      <c r="T23" s="118">
        <v>29</v>
      </c>
      <c r="U23" s="118">
        <v>10</v>
      </c>
      <c r="V23" s="118">
        <v>5</v>
      </c>
      <c r="W23" s="118" t="s">
        <v>224</v>
      </c>
      <c r="X23" s="118"/>
      <c r="Y23" s="118" t="s">
        <v>226</v>
      </c>
      <c r="Z23" s="119">
        <v>500000</v>
      </c>
      <c r="AA23" s="119"/>
      <c r="AB23" s="119"/>
      <c r="AC23" s="119"/>
      <c r="AD23" s="118"/>
      <c r="AE23" s="119"/>
      <c r="AF23" s="119"/>
      <c r="AG23" s="118"/>
      <c r="AH23" s="118"/>
      <c r="AI23" s="118"/>
      <c r="AJ23" s="118"/>
    </row>
    <row r="24" spans="2:36" ht="20.100000000000001" customHeight="1">
      <c r="B24" s="118">
        <v>29</v>
      </c>
      <c r="C24" s="118">
        <v>10</v>
      </c>
      <c r="D24" s="118">
        <v>26</v>
      </c>
      <c r="E24" s="118" t="s">
        <v>1</v>
      </c>
      <c r="F24" s="118" t="s">
        <v>112</v>
      </c>
      <c r="G24" s="118" t="s">
        <v>281</v>
      </c>
      <c r="H24" s="119" t="s">
        <v>222</v>
      </c>
      <c r="I24" s="119" t="s">
        <v>222</v>
      </c>
      <c r="J24" s="119" t="s">
        <v>222</v>
      </c>
      <c r="K24" s="119" t="s">
        <v>222</v>
      </c>
      <c r="L24" s="118">
        <v>5300</v>
      </c>
      <c r="M24" s="119" t="s">
        <v>222</v>
      </c>
      <c r="N24" s="119"/>
      <c r="O24" s="118">
        <v>6</v>
      </c>
      <c r="P24" s="118" t="s">
        <v>81</v>
      </c>
      <c r="Q24" s="118" t="s">
        <v>223</v>
      </c>
      <c r="R24" s="118" t="s">
        <v>222</v>
      </c>
      <c r="T24" s="118">
        <v>29</v>
      </c>
      <c r="U24" s="118">
        <v>10</v>
      </c>
      <c r="V24" s="118">
        <v>10</v>
      </c>
      <c r="W24" s="118" t="s">
        <v>222</v>
      </c>
      <c r="X24" s="118" t="s">
        <v>222</v>
      </c>
      <c r="Y24" s="118" t="s">
        <v>102</v>
      </c>
      <c r="Z24" s="119">
        <v>145000</v>
      </c>
      <c r="AA24" s="119" t="s">
        <v>222</v>
      </c>
      <c r="AB24" s="119" t="s">
        <v>222</v>
      </c>
      <c r="AC24" s="119" t="s">
        <v>222</v>
      </c>
      <c r="AD24" s="118" t="s">
        <v>222</v>
      </c>
      <c r="AE24" s="119" t="s">
        <v>222</v>
      </c>
      <c r="AF24" s="119"/>
      <c r="AG24" s="118" t="s">
        <v>222</v>
      </c>
      <c r="AH24" s="118" t="s">
        <v>222</v>
      </c>
      <c r="AI24" s="118" t="s">
        <v>222</v>
      </c>
      <c r="AJ24" s="118" t="s">
        <v>222</v>
      </c>
    </row>
    <row r="25" spans="2:36" ht="20.100000000000001" customHeight="1">
      <c r="B25" s="118">
        <v>29</v>
      </c>
      <c r="C25" s="118">
        <v>6</v>
      </c>
      <c r="D25" s="118">
        <v>26</v>
      </c>
      <c r="E25" s="118" t="s">
        <v>1</v>
      </c>
      <c r="F25" s="118" t="s">
        <v>112</v>
      </c>
      <c r="G25" s="118" t="s">
        <v>282</v>
      </c>
      <c r="H25" s="119" t="s">
        <v>222</v>
      </c>
      <c r="I25" s="119">
        <v>4800</v>
      </c>
      <c r="J25" s="119" t="s">
        <v>222</v>
      </c>
      <c r="K25" s="119" t="s">
        <v>222</v>
      </c>
      <c r="L25" s="118">
        <v>4800</v>
      </c>
      <c r="M25" s="119" t="s">
        <v>222</v>
      </c>
      <c r="N25" s="119"/>
      <c r="O25" s="118">
        <v>7</v>
      </c>
      <c r="P25" s="118" t="s">
        <v>269</v>
      </c>
      <c r="Q25" s="118" t="s">
        <v>223</v>
      </c>
      <c r="R25" s="118" t="s">
        <v>283</v>
      </c>
      <c r="T25" s="118">
        <v>29</v>
      </c>
      <c r="U25" s="118">
        <v>10</v>
      </c>
      <c r="V25" s="118">
        <v>10</v>
      </c>
      <c r="W25" s="118" t="s">
        <v>279</v>
      </c>
      <c r="X25" s="118" t="s">
        <v>118</v>
      </c>
      <c r="Y25" s="118" t="s">
        <v>280</v>
      </c>
      <c r="Z25" s="119" t="s">
        <v>222</v>
      </c>
      <c r="AA25" s="119" t="s">
        <v>222</v>
      </c>
      <c r="AB25" s="119" t="s">
        <v>222</v>
      </c>
      <c r="AC25" s="119" t="s">
        <v>222</v>
      </c>
      <c r="AD25" s="118" t="s">
        <v>222</v>
      </c>
      <c r="AE25" s="119">
        <v>290000</v>
      </c>
      <c r="AF25" s="119"/>
      <c r="AG25" s="118">
        <v>5</v>
      </c>
      <c r="AH25" s="118" t="s">
        <v>222</v>
      </c>
      <c r="AI25" s="118" t="s">
        <v>223</v>
      </c>
      <c r="AJ25" s="118" t="s">
        <v>222</v>
      </c>
    </row>
    <row r="26" spans="2:36" ht="20.100000000000001" customHeight="1">
      <c r="B26" s="118">
        <v>29</v>
      </c>
      <c r="C26" s="118">
        <v>11</v>
      </c>
      <c r="D26" s="118">
        <v>3</v>
      </c>
      <c r="E26" s="118" t="s">
        <v>222</v>
      </c>
      <c r="F26" s="118" t="s">
        <v>112</v>
      </c>
      <c r="G26" s="118" t="s">
        <v>249</v>
      </c>
      <c r="H26" s="119" t="s">
        <v>222</v>
      </c>
      <c r="I26" s="119">
        <v>2000</v>
      </c>
      <c r="J26" s="119" t="s">
        <v>222</v>
      </c>
      <c r="K26" s="119" t="s">
        <v>222</v>
      </c>
      <c r="L26" s="118">
        <v>2000</v>
      </c>
      <c r="M26" s="119" t="s">
        <v>222</v>
      </c>
      <c r="N26" s="119"/>
      <c r="O26" s="118" t="s">
        <v>222</v>
      </c>
      <c r="P26" s="118" t="s">
        <v>251</v>
      </c>
      <c r="Q26" s="118" t="s">
        <v>222</v>
      </c>
      <c r="R26" s="118" t="s">
        <v>253</v>
      </c>
      <c r="T26" s="118">
        <v>29</v>
      </c>
      <c r="U26" s="118">
        <v>10</v>
      </c>
      <c r="V26" s="118">
        <v>26</v>
      </c>
      <c r="W26" s="118" t="s">
        <v>1</v>
      </c>
      <c r="X26" s="118" t="s">
        <v>112</v>
      </c>
      <c r="Y26" s="118" t="s">
        <v>281</v>
      </c>
      <c r="Z26" s="119" t="s">
        <v>222</v>
      </c>
      <c r="AA26" s="119" t="s">
        <v>222</v>
      </c>
      <c r="AB26" s="119" t="s">
        <v>222</v>
      </c>
      <c r="AC26" s="119" t="s">
        <v>222</v>
      </c>
      <c r="AD26" s="118">
        <v>5300</v>
      </c>
      <c r="AE26" s="119" t="s">
        <v>222</v>
      </c>
      <c r="AF26" s="119"/>
      <c r="AG26" s="118">
        <v>6</v>
      </c>
      <c r="AH26" s="118" t="s">
        <v>81</v>
      </c>
      <c r="AI26" s="118" t="s">
        <v>223</v>
      </c>
      <c r="AJ26" s="118" t="s">
        <v>222</v>
      </c>
    </row>
    <row r="27" spans="2:36" ht="20.100000000000001" customHeight="1">
      <c r="B27" s="118">
        <v>29</v>
      </c>
      <c r="C27" s="118">
        <v>11</v>
      </c>
      <c r="D27" s="118">
        <v>20</v>
      </c>
      <c r="E27" s="118" t="s">
        <v>222</v>
      </c>
      <c r="F27" s="118" t="s">
        <v>222</v>
      </c>
      <c r="G27" s="118" t="s">
        <v>238</v>
      </c>
      <c r="H27" s="119">
        <v>250000</v>
      </c>
      <c r="I27" s="119" t="s">
        <v>222</v>
      </c>
      <c r="J27" s="119" t="s">
        <v>222</v>
      </c>
      <c r="K27" s="119" t="s">
        <v>222</v>
      </c>
      <c r="L27" s="118" t="s">
        <v>222</v>
      </c>
      <c r="M27" s="119" t="s">
        <v>222</v>
      </c>
      <c r="N27" s="119"/>
      <c r="O27" s="118" t="s">
        <v>222</v>
      </c>
      <c r="P27" s="118" t="s">
        <v>222</v>
      </c>
      <c r="Q27" s="118" t="s">
        <v>222</v>
      </c>
      <c r="R27" s="118" t="s">
        <v>222</v>
      </c>
      <c r="T27" s="118">
        <v>29</v>
      </c>
      <c r="U27" s="118">
        <v>11</v>
      </c>
      <c r="V27" s="118">
        <v>3</v>
      </c>
      <c r="W27" s="118" t="s">
        <v>222</v>
      </c>
      <c r="X27" s="118" t="s">
        <v>112</v>
      </c>
      <c r="Y27" s="118" t="s">
        <v>249</v>
      </c>
      <c r="Z27" s="119" t="s">
        <v>222</v>
      </c>
      <c r="AA27" s="119">
        <v>2000</v>
      </c>
      <c r="AB27" s="119" t="s">
        <v>222</v>
      </c>
      <c r="AC27" s="119" t="s">
        <v>222</v>
      </c>
      <c r="AD27" s="118">
        <v>2000</v>
      </c>
      <c r="AE27" s="119" t="s">
        <v>222</v>
      </c>
      <c r="AF27" s="119"/>
      <c r="AG27" s="118" t="s">
        <v>222</v>
      </c>
      <c r="AH27" s="118" t="s">
        <v>251</v>
      </c>
      <c r="AI27" s="118" t="s">
        <v>222</v>
      </c>
      <c r="AJ27" s="118" t="s">
        <v>253</v>
      </c>
    </row>
    <row r="28" spans="2:36" ht="20.100000000000001" customHeight="1">
      <c r="B28" s="118">
        <v>29</v>
      </c>
      <c r="C28" s="118">
        <v>11</v>
      </c>
      <c r="D28" s="118">
        <v>20</v>
      </c>
      <c r="E28" s="118" t="s">
        <v>3</v>
      </c>
      <c r="F28" s="118" t="s">
        <v>263</v>
      </c>
      <c r="G28" s="118" t="s">
        <v>284</v>
      </c>
      <c r="H28" s="119" t="s">
        <v>222</v>
      </c>
      <c r="I28" s="119" t="s">
        <v>222</v>
      </c>
      <c r="J28" s="119" t="s">
        <v>222</v>
      </c>
      <c r="K28" s="119" t="s">
        <v>222</v>
      </c>
      <c r="L28" s="118">
        <v>1760</v>
      </c>
      <c r="M28" s="119" t="s">
        <v>222</v>
      </c>
      <c r="N28" s="119"/>
      <c r="O28" s="118">
        <v>8</v>
      </c>
      <c r="P28" s="118" t="s">
        <v>285</v>
      </c>
      <c r="Q28" s="118" t="s">
        <v>223</v>
      </c>
      <c r="R28" s="118" t="s">
        <v>222</v>
      </c>
      <c r="T28" s="118">
        <v>29</v>
      </c>
      <c r="U28" s="118">
        <v>11</v>
      </c>
      <c r="V28" s="118">
        <v>20</v>
      </c>
      <c r="W28" s="118" t="s">
        <v>3</v>
      </c>
      <c r="X28" s="118" t="s">
        <v>263</v>
      </c>
      <c r="Y28" s="118" t="s">
        <v>284</v>
      </c>
      <c r="Z28" s="119" t="s">
        <v>222</v>
      </c>
      <c r="AA28" s="119" t="s">
        <v>222</v>
      </c>
      <c r="AB28" s="119" t="s">
        <v>222</v>
      </c>
      <c r="AC28" s="119" t="s">
        <v>222</v>
      </c>
      <c r="AD28" s="118">
        <v>1760</v>
      </c>
      <c r="AE28" s="119" t="s">
        <v>222</v>
      </c>
      <c r="AF28" s="119"/>
      <c r="AG28" s="118">
        <v>8</v>
      </c>
      <c r="AH28" s="118" t="s">
        <v>285</v>
      </c>
      <c r="AI28" s="118" t="s">
        <v>223</v>
      </c>
      <c r="AJ28" s="118" t="s">
        <v>222</v>
      </c>
    </row>
    <row r="29" spans="2:36" ht="20.100000000000001" customHeight="1">
      <c r="B29" s="118">
        <v>29</v>
      </c>
      <c r="C29" s="118">
        <v>11</v>
      </c>
      <c r="D29" s="118">
        <v>20</v>
      </c>
      <c r="E29" s="118" t="s">
        <v>222</v>
      </c>
      <c r="F29" s="118" t="s">
        <v>222</v>
      </c>
      <c r="G29" s="118" t="s">
        <v>286</v>
      </c>
      <c r="H29" s="119" t="s">
        <v>222</v>
      </c>
      <c r="I29" s="119" t="s">
        <v>222</v>
      </c>
      <c r="J29" s="119" t="s">
        <v>222</v>
      </c>
      <c r="K29" s="119" t="s">
        <v>222</v>
      </c>
      <c r="L29" s="118" t="s">
        <v>222</v>
      </c>
      <c r="M29" s="119" t="s">
        <v>222</v>
      </c>
      <c r="N29" s="119"/>
      <c r="O29" s="118" t="s">
        <v>222</v>
      </c>
      <c r="P29" s="118" t="s">
        <v>222</v>
      </c>
      <c r="Q29" s="118" t="s">
        <v>222</v>
      </c>
      <c r="R29" s="118" t="s">
        <v>222</v>
      </c>
      <c r="T29" s="118">
        <v>29</v>
      </c>
      <c r="U29" s="118">
        <v>11</v>
      </c>
      <c r="V29" s="118">
        <v>20</v>
      </c>
      <c r="W29" s="118" t="s">
        <v>222</v>
      </c>
      <c r="X29" s="118" t="s">
        <v>222</v>
      </c>
      <c r="Y29" s="118" t="s">
        <v>286</v>
      </c>
      <c r="Z29" s="119" t="s">
        <v>222</v>
      </c>
      <c r="AA29" s="119" t="s">
        <v>222</v>
      </c>
      <c r="AB29" s="119" t="s">
        <v>222</v>
      </c>
      <c r="AC29" s="119" t="s">
        <v>222</v>
      </c>
      <c r="AD29" s="118" t="s">
        <v>222</v>
      </c>
      <c r="AE29" s="119" t="s">
        <v>222</v>
      </c>
      <c r="AF29" s="119"/>
      <c r="AG29" s="118" t="s">
        <v>222</v>
      </c>
      <c r="AH29" s="118" t="s">
        <v>222</v>
      </c>
      <c r="AI29" s="118" t="s">
        <v>222</v>
      </c>
      <c r="AJ29" s="118" t="s">
        <v>222</v>
      </c>
    </row>
    <row r="30" spans="2:36" ht="20.100000000000001" customHeight="1">
      <c r="B30" s="118">
        <v>29</v>
      </c>
      <c r="C30" s="118">
        <v>11</v>
      </c>
      <c r="D30" s="118">
        <v>25</v>
      </c>
      <c r="E30" s="118" t="s">
        <v>1</v>
      </c>
      <c r="F30" s="118" t="s">
        <v>109</v>
      </c>
      <c r="G30" s="118" t="s">
        <v>287</v>
      </c>
      <c r="H30" s="119" t="s">
        <v>222</v>
      </c>
      <c r="I30" s="119" t="s">
        <v>222</v>
      </c>
      <c r="J30" s="119">
        <v>218000</v>
      </c>
      <c r="K30" s="119" t="s">
        <v>222</v>
      </c>
      <c r="L30" s="118" t="s">
        <v>222</v>
      </c>
      <c r="M30" s="119" t="s">
        <v>222</v>
      </c>
      <c r="N30" s="119"/>
      <c r="O30" s="118" t="s">
        <v>288</v>
      </c>
      <c r="P30" s="118" t="s">
        <v>289</v>
      </c>
      <c r="Q30" s="118" t="s">
        <v>223</v>
      </c>
      <c r="R30" s="118" t="s">
        <v>222</v>
      </c>
      <c r="T30" s="118">
        <v>29</v>
      </c>
      <c r="U30" s="118">
        <v>11</v>
      </c>
      <c r="V30" s="118">
        <v>25</v>
      </c>
      <c r="W30" s="118" t="s">
        <v>1</v>
      </c>
      <c r="X30" s="118" t="s">
        <v>109</v>
      </c>
      <c r="Y30" s="118" t="s">
        <v>287</v>
      </c>
      <c r="Z30" s="119" t="s">
        <v>222</v>
      </c>
      <c r="AA30" s="119" t="s">
        <v>222</v>
      </c>
      <c r="AB30" s="119">
        <v>218000</v>
      </c>
      <c r="AC30" s="119" t="s">
        <v>222</v>
      </c>
      <c r="AD30" s="118" t="s">
        <v>222</v>
      </c>
      <c r="AE30" s="119" t="s">
        <v>222</v>
      </c>
      <c r="AF30" s="119"/>
      <c r="AG30" s="118" t="s">
        <v>288</v>
      </c>
      <c r="AH30" s="118" t="s">
        <v>289</v>
      </c>
      <c r="AI30" s="118" t="s">
        <v>223</v>
      </c>
      <c r="AJ30" s="118" t="s">
        <v>222</v>
      </c>
    </row>
    <row r="31" spans="2:36" ht="20.100000000000001" customHeight="1">
      <c r="B31" s="118">
        <v>29</v>
      </c>
      <c r="C31" s="118">
        <v>11</v>
      </c>
      <c r="D31" s="118">
        <v>25</v>
      </c>
      <c r="E31" s="118" t="s">
        <v>3</v>
      </c>
      <c r="F31" s="118" t="s">
        <v>115</v>
      </c>
      <c r="G31" s="118" t="s">
        <v>290</v>
      </c>
      <c r="H31" s="119" t="s">
        <v>222</v>
      </c>
      <c r="I31" s="119" t="s">
        <v>222</v>
      </c>
      <c r="J31" s="119" t="s">
        <v>222</v>
      </c>
      <c r="K31" s="119" t="s">
        <v>222</v>
      </c>
      <c r="L31" s="118">
        <v>22274</v>
      </c>
      <c r="M31" s="119" t="s">
        <v>222</v>
      </c>
      <c r="N31" s="119"/>
      <c r="O31" s="118">
        <v>10</v>
      </c>
      <c r="P31" s="118" t="s">
        <v>285</v>
      </c>
      <c r="Q31" s="118" t="s">
        <v>223</v>
      </c>
      <c r="R31" s="118" t="s">
        <v>222</v>
      </c>
      <c r="T31" s="118">
        <v>29</v>
      </c>
      <c r="U31" s="118">
        <v>11</v>
      </c>
      <c r="V31" s="118">
        <v>25</v>
      </c>
      <c r="W31" s="118" t="s">
        <v>3</v>
      </c>
      <c r="X31" s="118" t="s">
        <v>115</v>
      </c>
      <c r="Y31" s="118" t="s">
        <v>290</v>
      </c>
      <c r="Z31" s="119" t="s">
        <v>222</v>
      </c>
      <c r="AA31" s="119" t="s">
        <v>222</v>
      </c>
      <c r="AB31" s="119" t="s">
        <v>222</v>
      </c>
      <c r="AC31" s="119" t="s">
        <v>222</v>
      </c>
      <c r="AD31" s="118">
        <v>22274</v>
      </c>
      <c r="AE31" s="119" t="s">
        <v>222</v>
      </c>
      <c r="AF31" s="119"/>
      <c r="AG31" s="118">
        <v>10</v>
      </c>
      <c r="AH31" s="118" t="s">
        <v>285</v>
      </c>
      <c r="AI31" s="118" t="s">
        <v>223</v>
      </c>
      <c r="AJ31" s="118" t="s">
        <v>222</v>
      </c>
    </row>
    <row r="32" spans="2:36" ht="20.100000000000001" customHeight="1">
      <c r="B32" s="118">
        <v>29</v>
      </c>
      <c r="C32" s="118">
        <v>11</v>
      </c>
      <c r="D32" s="118">
        <v>25</v>
      </c>
      <c r="E32" s="118" t="s">
        <v>222</v>
      </c>
      <c r="F32" s="118" t="s">
        <v>222</v>
      </c>
      <c r="G32" s="118" t="s">
        <v>291</v>
      </c>
      <c r="H32" s="119">
        <v>5000</v>
      </c>
      <c r="I32" s="119" t="s">
        <v>222</v>
      </c>
      <c r="J32" s="119" t="s">
        <v>222</v>
      </c>
      <c r="K32" s="119" t="s">
        <v>222</v>
      </c>
      <c r="L32" s="118" t="s">
        <v>222</v>
      </c>
      <c r="M32" s="119" t="s">
        <v>222</v>
      </c>
      <c r="N32" s="119"/>
      <c r="O32" s="118" t="s">
        <v>222</v>
      </c>
      <c r="P32" s="118" t="s">
        <v>285</v>
      </c>
      <c r="Q32" s="118" t="s">
        <v>222</v>
      </c>
      <c r="R32" s="118" t="s">
        <v>222</v>
      </c>
      <c r="T32" s="118">
        <v>29</v>
      </c>
      <c r="U32" s="118">
        <v>11</v>
      </c>
      <c r="V32" s="118">
        <v>25</v>
      </c>
      <c r="W32" s="118" t="s">
        <v>222</v>
      </c>
      <c r="X32" s="118" t="s">
        <v>222</v>
      </c>
      <c r="Y32" s="118" t="s">
        <v>291</v>
      </c>
      <c r="Z32" s="119">
        <v>5000</v>
      </c>
      <c r="AA32" s="119" t="s">
        <v>222</v>
      </c>
      <c r="AB32" s="119" t="s">
        <v>222</v>
      </c>
      <c r="AC32" s="119" t="s">
        <v>222</v>
      </c>
      <c r="AD32" s="118" t="s">
        <v>222</v>
      </c>
      <c r="AE32" s="119" t="s">
        <v>222</v>
      </c>
      <c r="AF32" s="119"/>
      <c r="AG32" s="118" t="s">
        <v>222</v>
      </c>
      <c r="AH32" s="118" t="s">
        <v>285</v>
      </c>
      <c r="AI32" s="118" t="s">
        <v>222</v>
      </c>
      <c r="AJ32" s="118" t="s">
        <v>222</v>
      </c>
    </row>
    <row r="33" spans="2:36" ht="20.100000000000001" customHeight="1">
      <c r="B33" s="118">
        <v>29</v>
      </c>
      <c r="C33" s="118">
        <v>12</v>
      </c>
      <c r="D33" s="118">
        <v>15</v>
      </c>
      <c r="E33" s="118" t="s">
        <v>11</v>
      </c>
      <c r="F33" s="118" t="s">
        <v>113</v>
      </c>
      <c r="G33" s="118" t="s">
        <v>73</v>
      </c>
      <c r="H33" s="119" t="s">
        <v>222</v>
      </c>
      <c r="I33" s="119" t="s">
        <v>222</v>
      </c>
      <c r="J33" s="119" t="s">
        <v>222</v>
      </c>
      <c r="K33" s="119" t="s">
        <v>222</v>
      </c>
      <c r="L33" s="118">
        <v>2240</v>
      </c>
      <c r="M33" s="119" t="s">
        <v>222</v>
      </c>
      <c r="N33" s="119"/>
      <c r="O33" s="118">
        <v>12</v>
      </c>
      <c r="P33" s="118" t="s">
        <v>222</v>
      </c>
      <c r="Q33" s="118" t="s">
        <v>223</v>
      </c>
      <c r="R33" s="118" t="s">
        <v>222</v>
      </c>
      <c r="T33" s="118">
        <v>29</v>
      </c>
      <c r="U33" s="118">
        <v>12</v>
      </c>
      <c r="V33" s="118">
        <v>15</v>
      </c>
      <c r="W33" s="118" t="s">
        <v>11</v>
      </c>
      <c r="X33" s="118" t="s">
        <v>113</v>
      </c>
      <c r="Y33" s="118" t="s">
        <v>73</v>
      </c>
      <c r="Z33" s="119" t="s">
        <v>222</v>
      </c>
      <c r="AA33" s="119" t="s">
        <v>222</v>
      </c>
      <c r="AB33" s="119" t="s">
        <v>222</v>
      </c>
      <c r="AC33" s="119" t="s">
        <v>222</v>
      </c>
      <c r="AD33" s="118">
        <v>2240</v>
      </c>
      <c r="AE33" s="119" t="s">
        <v>222</v>
      </c>
      <c r="AF33" s="119"/>
      <c r="AG33" s="118">
        <v>12</v>
      </c>
      <c r="AH33" s="118" t="s">
        <v>222</v>
      </c>
      <c r="AI33" s="118" t="s">
        <v>223</v>
      </c>
      <c r="AJ33" s="118" t="s">
        <v>222</v>
      </c>
    </row>
    <row r="34" spans="2:36" ht="20.100000000000001" customHeight="1">
      <c r="B34" s="118">
        <v>29</v>
      </c>
      <c r="C34" s="118">
        <v>12</v>
      </c>
      <c r="D34" s="118">
        <v>15</v>
      </c>
      <c r="E34" s="118" t="s">
        <v>11</v>
      </c>
      <c r="F34" s="118" t="s">
        <v>112</v>
      </c>
      <c r="G34" s="118" t="s">
        <v>74</v>
      </c>
      <c r="H34" s="119" t="s">
        <v>222</v>
      </c>
      <c r="I34" s="119" t="s">
        <v>222</v>
      </c>
      <c r="J34" s="119" t="s">
        <v>222</v>
      </c>
      <c r="K34" s="119" t="s">
        <v>222</v>
      </c>
      <c r="L34" s="118">
        <v>912</v>
      </c>
      <c r="M34" s="119" t="s">
        <v>222</v>
      </c>
      <c r="N34" s="119"/>
      <c r="O34" s="118">
        <v>13</v>
      </c>
      <c r="P34" s="118" t="s">
        <v>292</v>
      </c>
      <c r="Q34" s="118" t="s">
        <v>223</v>
      </c>
      <c r="R34" s="118" t="s">
        <v>222</v>
      </c>
      <c r="T34" s="118">
        <v>29</v>
      </c>
      <c r="U34" s="118">
        <v>12</v>
      </c>
      <c r="V34" s="118">
        <v>15</v>
      </c>
      <c r="W34" s="118" t="s">
        <v>11</v>
      </c>
      <c r="X34" s="118" t="s">
        <v>112</v>
      </c>
      <c r="Y34" s="118" t="s">
        <v>74</v>
      </c>
      <c r="Z34" s="119" t="s">
        <v>222</v>
      </c>
      <c r="AA34" s="119" t="s">
        <v>222</v>
      </c>
      <c r="AB34" s="119" t="s">
        <v>222</v>
      </c>
      <c r="AC34" s="119" t="s">
        <v>222</v>
      </c>
      <c r="AD34" s="118">
        <v>912</v>
      </c>
      <c r="AE34" s="119" t="s">
        <v>222</v>
      </c>
      <c r="AF34" s="119"/>
      <c r="AG34" s="118">
        <v>13</v>
      </c>
      <c r="AH34" s="118" t="s">
        <v>292</v>
      </c>
      <c r="AI34" s="118" t="s">
        <v>223</v>
      </c>
      <c r="AJ34" s="118" t="s">
        <v>222</v>
      </c>
    </row>
    <row r="35" spans="2:36" ht="20.100000000000001" customHeight="1">
      <c r="B35" s="118">
        <v>29</v>
      </c>
      <c r="C35" s="118">
        <v>12</v>
      </c>
      <c r="D35" s="118">
        <v>20</v>
      </c>
      <c r="E35" s="118" t="s">
        <v>1</v>
      </c>
      <c r="F35" s="118" t="s">
        <v>113</v>
      </c>
      <c r="G35" s="118" t="s">
        <v>77</v>
      </c>
      <c r="H35" s="119" t="s">
        <v>222</v>
      </c>
      <c r="I35" s="119" t="s">
        <v>222</v>
      </c>
      <c r="J35" s="119" t="s">
        <v>222</v>
      </c>
      <c r="K35" s="119" t="s">
        <v>222</v>
      </c>
      <c r="L35" s="118">
        <v>2607</v>
      </c>
      <c r="M35" s="119" t="s">
        <v>222</v>
      </c>
      <c r="N35" s="119"/>
      <c r="O35" s="118">
        <v>14</v>
      </c>
      <c r="P35" s="118" t="s">
        <v>292</v>
      </c>
      <c r="Q35" s="118" t="s">
        <v>223</v>
      </c>
      <c r="R35" s="118" t="s">
        <v>222</v>
      </c>
      <c r="T35" s="118">
        <v>29</v>
      </c>
      <c r="U35" s="118">
        <v>12</v>
      </c>
      <c r="V35" s="118">
        <v>20</v>
      </c>
      <c r="W35" s="118" t="s">
        <v>1</v>
      </c>
      <c r="X35" s="118" t="s">
        <v>113</v>
      </c>
      <c r="Y35" s="118" t="s">
        <v>77</v>
      </c>
      <c r="Z35" s="119" t="s">
        <v>222</v>
      </c>
      <c r="AA35" s="119" t="s">
        <v>222</v>
      </c>
      <c r="AB35" s="119" t="s">
        <v>222</v>
      </c>
      <c r="AC35" s="119" t="s">
        <v>222</v>
      </c>
      <c r="AD35" s="118">
        <v>2607</v>
      </c>
      <c r="AE35" s="119" t="s">
        <v>222</v>
      </c>
      <c r="AF35" s="119"/>
      <c r="AG35" s="118">
        <v>14</v>
      </c>
      <c r="AH35" s="118" t="s">
        <v>292</v>
      </c>
      <c r="AI35" s="118" t="s">
        <v>223</v>
      </c>
      <c r="AJ35" s="118" t="s">
        <v>222</v>
      </c>
    </row>
    <row r="36" spans="2:36" ht="20.100000000000001" customHeight="1">
      <c r="B36" s="118">
        <v>29</v>
      </c>
      <c r="C36" s="118">
        <v>12</v>
      </c>
      <c r="D36" s="118">
        <v>25</v>
      </c>
      <c r="E36" s="118" t="s">
        <v>1</v>
      </c>
      <c r="F36" s="118" t="s">
        <v>112</v>
      </c>
      <c r="G36" s="118" t="s">
        <v>78</v>
      </c>
      <c r="H36" s="119" t="s">
        <v>222</v>
      </c>
      <c r="I36" s="119" t="s">
        <v>222</v>
      </c>
      <c r="J36" s="119" t="s">
        <v>222</v>
      </c>
      <c r="K36" s="119" t="s">
        <v>222</v>
      </c>
      <c r="L36" s="118">
        <v>2678</v>
      </c>
      <c r="M36" s="119" t="s">
        <v>222</v>
      </c>
      <c r="N36" s="119"/>
      <c r="O36" s="118">
        <v>16</v>
      </c>
      <c r="P36" s="118" t="s">
        <v>292</v>
      </c>
      <c r="Q36" s="118" t="s">
        <v>223</v>
      </c>
      <c r="R36" s="118" t="s">
        <v>222</v>
      </c>
      <c r="T36" s="118">
        <v>29</v>
      </c>
      <c r="U36" s="118">
        <v>12</v>
      </c>
      <c r="V36" s="118">
        <v>25</v>
      </c>
      <c r="W36" s="118" t="s">
        <v>1</v>
      </c>
      <c r="X36" s="118" t="s">
        <v>112</v>
      </c>
      <c r="Y36" s="118" t="s">
        <v>78</v>
      </c>
      <c r="Z36" s="119" t="s">
        <v>222</v>
      </c>
      <c r="AA36" s="119" t="s">
        <v>222</v>
      </c>
      <c r="AB36" s="119" t="s">
        <v>222</v>
      </c>
      <c r="AC36" s="119" t="s">
        <v>222</v>
      </c>
      <c r="AD36" s="118">
        <v>2678</v>
      </c>
      <c r="AE36" s="119" t="s">
        <v>222</v>
      </c>
      <c r="AF36" s="119"/>
      <c r="AG36" s="118">
        <v>16</v>
      </c>
      <c r="AH36" s="118" t="s">
        <v>292</v>
      </c>
      <c r="AI36" s="118" t="s">
        <v>223</v>
      </c>
      <c r="AJ36" s="118" t="s">
        <v>222</v>
      </c>
    </row>
    <row r="37" spans="2:36" ht="20.100000000000001" customHeight="1">
      <c r="B37" s="118">
        <v>30</v>
      </c>
      <c r="C37" s="118">
        <v>2</v>
      </c>
      <c r="D37" s="118">
        <v>3</v>
      </c>
      <c r="E37" s="118" t="s">
        <v>11</v>
      </c>
      <c r="F37" s="118" t="s">
        <v>113</v>
      </c>
      <c r="G37" s="118" t="s">
        <v>79</v>
      </c>
      <c r="H37" s="119" t="s">
        <v>222</v>
      </c>
      <c r="I37" s="119" t="s">
        <v>222</v>
      </c>
      <c r="J37" s="119" t="s">
        <v>222</v>
      </c>
      <c r="K37" s="119" t="s">
        <v>222</v>
      </c>
      <c r="L37" s="118">
        <v>2200</v>
      </c>
      <c r="M37" s="119" t="s">
        <v>222</v>
      </c>
      <c r="N37" s="119"/>
      <c r="O37" s="118">
        <v>18</v>
      </c>
      <c r="P37" s="118" t="s">
        <v>293</v>
      </c>
      <c r="Q37" s="118" t="s">
        <v>223</v>
      </c>
      <c r="R37" s="118" t="s">
        <v>222</v>
      </c>
      <c r="T37" s="118">
        <v>29</v>
      </c>
      <c r="U37" s="118">
        <v>12</v>
      </c>
      <c r="V37" s="118">
        <v>25</v>
      </c>
      <c r="W37" s="118" t="s">
        <v>1</v>
      </c>
      <c r="X37" s="118" t="s">
        <v>34</v>
      </c>
      <c r="Y37" s="118" t="s">
        <v>80</v>
      </c>
      <c r="Z37" s="119"/>
      <c r="AA37" s="119"/>
      <c r="AB37" s="119">
        <v>120000</v>
      </c>
      <c r="AC37" s="119"/>
      <c r="AD37" s="118"/>
      <c r="AE37" s="119"/>
      <c r="AF37" s="119"/>
      <c r="AG37" s="118" t="s">
        <v>227</v>
      </c>
      <c r="AH37" s="118" t="s">
        <v>228</v>
      </c>
      <c r="AI37" s="118" t="s">
        <v>223</v>
      </c>
      <c r="AJ37" s="118" t="s">
        <v>236</v>
      </c>
    </row>
    <row r="38" spans="2:36" ht="20.100000000000001" customHeight="1">
      <c r="B38" s="118"/>
      <c r="C38" s="118"/>
      <c r="D38" s="118"/>
      <c r="E38" s="118"/>
      <c r="F38" s="118"/>
      <c r="G38" s="118"/>
      <c r="H38" s="119"/>
      <c r="I38" s="119"/>
      <c r="J38" s="119"/>
      <c r="K38" s="119"/>
      <c r="L38" s="118"/>
      <c r="M38" s="119"/>
      <c r="N38" s="119"/>
      <c r="O38" s="118"/>
      <c r="P38" s="118"/>
      <c r="Q38" s="118"/>
      <c r="R38" s="118"/>
      <c r="T38" s="118">
        <v>30</v>
      </c>
      <c r="U38" s="118">
        <v>1</v>
      </c>
      <c r="V38" s="118">
        <v>30</v>
      </c>
      <c r="W38" s="118" t="s">
        <v>224</v>
      </c>
      <c r="X38" s="118"/>
      <c r="Y38" s="118" t="s">
        <v>229</v>
      </c>
      <c r="Z38" s="119">
        <v>302000</v>
      </c>
      <c r="AA38" s="119"/>
      <c r="AB38" s="119"/>
      <c r="AC38" s="119"/>
      <c r="AD38" s="118"/>
      <c r="AE38" s="119"/>
      <c r="AF38" s="119"/>
      <c r="AG38" s="118"/>
      <c r="AH38" s="118"/>
      <c r="AI38" s="118" t="s">
        <v>223</v>
      </c>
      <c r="AJ38" s="118"/>
    </row>
    <row r="39" spans="2:36" ht="20.100000000000001" customHeight="1">
      <c r="B39" s="118">
        <v>29</v>
      </c>
      <c r="C39" s="118">
        <v>8</v>
      </c>
      <c r="D39" s="118">
        <v>8</v>
      </c>
      <c r="E39" s="118" t="s">
        <v>224</v>
      </c>
      <c r="F39" s="118"/>
      <c r="G39" s="118" t="s">
        <v>225</v>
      </c>
      <c r="H39" s="119">
        <v>260000</v>
      </c>
      <c r="I39" s="119"/>
      <c r="J39" s="119"/>
      <c r="K39" s="119"/>
      <c r="L39" s="118"/>
      <c r="M39" s="119"/>
      <c r="N39" s="119"/>
      <c r="O39" s="118"/>
      <c r="P39" s="118"/>
      <c r="Q39" s="118" t="s">
        <v>222</v>
      </c>
      <c r="R39" s="118"/>
      <c r="T39" s="118">
        <v>30</v>
      </c>
      <c r="U39" s="118">
        <v>2</v>
      </c>
      <c r="V39" s="118">
        <v>2</v>
      </c>
      <c r="W39" s="118" t="s">
        <v>1</v>
      </c>
      <c r="X39" s="118" t="s">
        <v>49</v>
      </c>
      <c r="Y39" s="118" t="s">
        <v>85</v>
      </c>
      <c r="Z39" s="119"/>
      <c r="AA39" s="119"/>
      <c r="AB39" s="119"/>
      <c r="AC39" s="119">
        <v>100000</v>
      </c>
      <c r="AD39" s="118"/>
      <c r="AE39" s="119"/>
      <c r="AF39" s="119"/>
      <c r="AG39" s="118">
        <v>25</v>
      </c>
      <c r="AH39" s="118" t="s">
        <v>88</v>
      </c>
      <c r="AI39" s="118" t="s">
        <v>223</v>
      </c>
      <c r="AJ39" s="118" t="s">
        <v>236</v>
      </c>
    </row>
    <row r="40" spans="2:36" ht="20.100000000000001" customHeight="1">
      <c r="B40" s="118">
        <v>29</v>
      </c>
      <c r="C40" s="118">
        <v>8</v>
      </c>
      <c r="D40" s="118">
        <v>10</v>
      </c>
      <c r="E40" s="118" t="s">
        <v>222</v>
      </c>
      <c r="F40" s="118" t="s">
        <v>222</v>
      </c>
      <c r="G40" s="118" t="s">
        <v>238</v>
      </c>
      <c r="H40" s="119"/>
      <c r="I40" s="119">
        <v>200000</v>
      </c>
      <c r="J40" s="119" t="s">
        <v>222</v>
      </c>
      <c r="K40" s="119" t="s">
        <v>222</v>
      </c>
      <c r="L40" s="118"/>
      <c r="M40" s="119"/>
      <c r="N40" s="119"/>
      <c r="O40" s="118"/>
      <c r="P40" s="118"/>
      <c r="Q40" s="118"/>
      <c r="R40" s="118"/>
      <c r="T40" s="118">
        <v>30</v>
      </c>
      <c r="U40" s="118">
        <v>2</v>
      </c>
      <c r="V40" s="118">
        <v>3</v>
      </c>
      <c r="W40" s="118" t="s">
        <v>11</v>
      </c>
      <c r="X40" s="118" t="s">
        <v>113</v>
      </c>
      <c r="Y40" s="118" t="s">
        <v>79</v>
      </c>
      <c r="Z40" s="119" t="s">
        <v>222</v>
      </c>
      <c r="AA40" s="119" t="s">
        <v>222</v>
      </c>
      <c r="AB40" s="119" t="s">
        <v>222</v>
      </c>
      <c r="AC40" s="119" t="s">
        <v>222</v>
      </c>
      <c r="AD40" s="118">
        <v>2200</v>
      </c>
      <c r="AE40" s="119" t="s">
        <v>222</v>
      </c>
      <c r="AF40" s="119"/>
      <c r="AG40" s="118">
        <v>18</v>
      </c>
      <c r="AH40" s="118" t="s">
        <v>293</v>
      </c>
      <c r="AI40" s="118" t="s">
        <v>223</v>
      </c>
      <c r="AJ40" s="118" t="s">
        <v>222</v>
      </c>
    </row>
    <row r="41" spans="2:36" ht="20.100000000000001" customHeight="1">
      <c r="B41" s="118">
        <v>29</v>
      </c>
      <c r="C41" s="118">
        <v>10</v>
      </c>
      <c r="D41" s="118">
        <v>1</v>
      </c>
      <c r="E41" s="118"/>
      <c r="F41" s="118"/>
      <c r="G41" s="118" t="s">
        <v>76</v>
      </c>
      <c r="H41" s="119">
        <v>1</v>
      </c>
      <c r="I41" s="119"/>
      <c r="J41" s="119"/>
      <c r="K41" s="119"/>
      <c r="L41" s="118"/>
      <c r="M41" s="119"/>
      <c r="N41" s="119"/>
      <c r="O41" s="118"/>
      <c r="P41" s="118"/>
      <c r="Q41" s="118"/>
      <c r="R41" s="118"/>
      <c r="T41" s="118">
        <v>30</v>
      </c>
      <c r="U41" s="118">
        <v>2</v>
      </c>
      <c r="V41" s="118">
        <v>20</v>
      </c>
      <c r="W41" s="118" t="s">
        <v>11</v>
      </c>
      <c r="X41" s="118" t="s">
        <v>34</v>
      </c>
      <c r="Y41" s="118" t="s">
        <v>90</v>
      </c>
      <c r="Z41" s="119"/>
      <c r="AA41" s="119"/>
      <c r="AB41" s="119">
        <v>150000</v>
      </c>
      <c r="AC41" s="119"/>
      <c r="AD41" s="118"/>
      <c r="AE41" s="119"/>
      <c r="AF41" s="119"/>
      <c r="AG41" s="118" t="s">
        <v>230</v>
      </c>
      <c r="AH41" s="118" t="s">
        <v>231</v>
      </c>
      <c r="AI41" s="118" t="s">
        <v>223</v>
      </c>
      <c r="AJ41" s="118" t="s">
        <v>236</v>
      </c>
    </row>
    <row r="42" spans="2:36" ht="20.100000000000001" customHeight="1">
      <c r="B42" s="118">
        <v>29</v>
      </c>
      <c r="C42" s="118">
        <v>10</v>
      </c>
      <c r="D42" s="118">
        <v>5</v>
      </c>
      <c r="E42" s="118" t="s">
        <v>224</v>
      </c>
      <c r="F42" s="118"/>
      <c r="G42" s="118" t="s">
        <v>226</v>
      </c>
      <c r="H42" s="119">
        <v>500000</v>
      </c>
      <c r="I42" s="119"/>
      <c r="J42" s="119"/>
      <c r="K42" s="119"/>
      <c r="L42" s="118"/>
      <c r="M42" s="119"/>
      <c r="N42" s="119"/>
      <c r="O42" s="118"/>
      <c r="P42" s="118"/>
      <c r="Q42" s="118"/>
      <c r="R42" s="118"/>
      <c r="T42" s="118">
        <v>30</v>
      </c>
      <c r="U42" s="118">
        <v>2</v>
      </c>
      <c r="V42" s="118">
        <v>20</v>
      </c>
      <c r="W42" s="118" t="s">
        <v>11</v>
      </c>
      <c r="X42" s="118" t="s">
        <v>40</v>
      </c>
      <c r="Y42" s="118" t="s">
        <v>75</v>
      </c>
      <c r="Z42" s="119"/>
      <c r="AA42" s="119"/>
      <c r="AB42" s="119"/>
      <c r="AC42" s="119"/>
      <c r="AD42" s="118">
        <v>45000</v>
      </c>
      <c r="AE42" s="119"/>
      <c r="AF42" s="119"/>
      <c r="AG42" s="118">
        <v>20</v>
      </c>
      <c r="AH42" s="118" t="s">
        <v>232</v>
      </c>
      <c r="AI42" s="118" t="s">
        <v>223</v>
      </c>
      <c r="AJ42" s="118" t="s">
        <v>236</v>
      </c>
    </row>
    <row r="43" spans="2:36" ht="20.100000000000001" customHeight="1">
      <c r="B43" s="118">
        <v>29</v>
      </c>
      <c r="C43" s="118">
        <v>10</v>
      </c>
      <c r="D43" s="118">
        <v>5</v>
      </c>
      <c r="E43" s="118" t="s">
        <v>222</v>
      </c>
      <c r="F43" s="118" t="s">
        <v>222</v>
      </c>
      <c r="G43" s="118" t="s">
        <v>238</v>
      </c>
      <c r="H43" s="119"/>
      <c r="I43" s="119">
        <v>200000</v>
      </c>
      <c r="J43" s="119" t="s">
        <v>222</v>
      </c>
      <c r="K43" s="119" t="s">
        <v>222</v>
      </c>
      <c r="L43" s="118"/>
      <c r="M43" s="119"/>
      <c r="N43" s="119"/>
      <c r="O43" s="118"/>
      <c r="P43" s="118"/>
      <c r="Q43" s="118"/>
      <c r="R43" s="118"/>
      <c r="T43" s="118">
        <v>30</v>
      </c>
      <c r="U43" s="118">
        <v>2</v>
      </c>
      <c r="V43" s="118">
        <v>25</v>
      </c>
      <c r="W43" s="118" t="s">
        <v>1</v>
      </c>
      <c r="X43" s="118" t="s">
        <v>34</v>
      </c>
      <c r="Y43" s="118" t="s">
        <v>91</v>
      </c>
      <c r="Z43" s="119"/>
      <c r="AA43" s="119"/>
      <c r="AB43" s="119">
        <v>18000</v>
      </c>
      <c r="AC43" s="119"/>
      <c r="AD43" s="118"/>
      <c r="AE43" s="119"/>
      <c r="AF43" s="119"/>
      <c r="AG43" s="118" t="s">
        <v>233</v>
      </c>
      <c r="AH43" s="118" t="s">
        <v>234</v>
      </c>
      <c r="AI43" s="118" t="s">
        <v>223</v>
      </c>
      <c r="AJ43" s="118" t="s">
        <v>236</v>
      </c>
    </row>
    <row r="44" spans="2:36" ht="20.100000000000001" customHeight="1">
      <c r="B44" s="118">
        <v>29</v>
      </c>
      <c r="C44" s="118">
        <v>12</v>
      </c>
      <c r="D44" s="118">
        <v>25</v>
      </c>
      <c r="E44" s="118" t="s">
        <v>1</v>
      </c>
      <c r="F44" s="118" t="s">
        <v>34</v>
      </c>
      <c r="G44" s="118" t="s">
        <v>80</v>
      </c>
      <c r="H44" s="119"/>
      <c r="I44" s="119"/>
      <c r="J44" s="119">
        <v>120000</v>
      </c>
      <c r="K44" s="119"/>
      <c r="L44" s="118"/>
      <c r="M44" s="119"/>
      <c r="N44" s="119"/>
      <c r="O44" s="118" t="s">
        <v>227</v>
      </c>
      <c r="P44" s="118" t="s">
        <v>228</v>
      </c>
      <c r="Q44" s="118" t="s">
        <v>223</v>
      </c>
      <c r="R44" s="118" t="s">
        <v>236</v>
      </c>
      <c r="T44" s="118">
        <v>30</v>
      </c>
      <c r="U44" s="118">
        <v>2</v>
      </c>
      <c r="V44" s="118">
        <v>25</v>
      </c>
      <c r="W44" s="118"/>
      <c r="X44" s="118" t="s">
        <v>41</v>
      </c>
      <c r="Y44" s="118" t="s">
        <v>82</v>
      </c>
      <c r="Z44" s="119"/>
      <c r="AA44" s="119"/>
      <c r="AB44" s="119"/>
      <c r="AC44" s="119"/>
      <c r="AD44" s="118">
        <v>80000</v>
      </c>
      <c r="AE44" s="119"/>
      <c r="AF44" s="119"/>
      <c r="AG44" s="118"/>
      <c r="AH44" s="118" t="s">
        <v>92</v>
      </c>
      <c r="AI44" s="118" t="s">
        <v>222</v>
      </c>
      <c r="AJ44" s="118" t="s">
        <v>236</v>
      </c>
    </row>
    <row r="45" spans="2:36" ht="20.100000000000001" customHeight="1">
      <c r="B45" s="118">
        <v>30</v>
      </c>
      <c r="C45" s="118">
        <v>1</v>
      </c>
      <c r="D45" s="118">
        <v>30</v>
      </c>
      <c r="E45" s="118" t="s">
        <v>224</v>
      </c>
      <c r="F45" s="118"/>
      <c r="G45" s="118" t="s">
        <v>229</v>
      </c>
      <c r="H45" s="119">
        <v>302000</v>
      </c>
      <c r="I45" s="119"/>
      <c r="J45" s="119"/>
      <c r="K45" s="119"/>
      <c r="L45" s="118"/>
      <c r="M45" s="119"/>
      <c r="N45" s="119"/>
      <c r="O45" s="118"/>
      <c r="P45" s="118"/>
      <c r="Q45" s="118" t="s">
        <v>223</v>
      </c>
      <c r="R45" s="118"/>
      <c r="T45" s="118"/>
      <c r="U45" s="118"/>
      <c r="V45" s="118"/>
      <c r="W45" s="118"/>
      <c r="X45" s="118"/>
      <c r="Y45" s="118"/>
      <c r="Z45" s="119"/>
      <c r="AA45" s="119"/>
      <c r="AB45" s="119"/>
      <c r="AC45" s="119"/>
      <c r="AD45" s="118"/>
      <c r="AE45" s="119"/>
      <c r="AF45" s="119"/>
      <c r="AG45" s="118"/>
      <c r="AH45" s="118"/>
      <c r="AI45" s="118"/>
      <c r="AJ45" s="118"/>
    </row>
    <row r="46" spans="2:36" ht="20.100000000000001" customHeight="1">
      <c r="B46" s="118">
        <v>30</v>
      </c>
      <c r="C46" s="118">
        <v>2</v>
      </c>
      <c r="D46" s="118">
        <v>2</v>
      </c>
      <c r="E46" s="118" t="s">
        <v>1</v>
      </c>
      <c r="F46" s="118" t="s">
        <v>49</v>
      </c>
      <c r="G46" s="118" t="s">
        <v>85</v>
      </c>
      <c r="H46" s="119"/>
      <c r="I46" s="119"/>
      <c r="J46" s="119"/>
      <c r="K46" s="119">
        <v>100000</v>
      </c>
      <c r="L46" s="118"/>
      <c r="M46" s="119"/>
      <c r="N46" s="119"/>
      <c r="O46" s="118">
        <v>25</v>
      </c>
      <c r="P46" s="118" t="s">
        <v>88</v>
      </c>
      <c r="Q46" s="118" t="s">
        <v>223</v>
      </c>
      <c r="R46" s="118" t="s">
        <v>236</v>
      </c>
      <c r="T46" s="118"/>
      <c r="U46" s="118"/>
      <c r="V46" s="118"/>
      <c r="W46" s="118"/>
      <c r="X46" s="118"/>
      <c r="Y46" s="118"/>
      <c r="Z46" s="119"/>
      <c r="AA46" s="119"/>
      <c r="AB46" s="119"/>
      <c r="AC46" s="119"/>
      <c r="AD46" s="118"/>
      <c r="AE46" s="119"/>
      <c r="AF46" s="119"/>
      <c r="AG46" s="118"/>
      <c r="AH46" s="118"/>
      <c r="AI46" s="118"/>
      <c r="AJ46" s="118"/>
    </row>
    <row r="47" spans="2:36" ht="20.100000000000001" customHeight="1">
      <c r="B47" s="118">
        <v>30</v>
      </c>
      <c r="C47" s="118">
        <v>2</v>
      </c>
      <c r="D47" s="118">
        <v>20</v>
      </c>
      <c r="E47" s="118" t="s">
        <v>11</v>
      </c>
      <c r="F47" s="118" t="s">
        <v>34</v>
      </c>
      <c r="G47" s="118" t="s">
        <v>90</v>
      </c>
      <c r="H47" s="119"/>
      <c r="I47" s="119"/>
      <c r="J47" s="119">
        <v>150000</v>
      </c>
      <c r="K47" s="119"/>
      <c r="L47" s="118"/>
      <c r="M47" s="119"/>
      <c r="N47" s="119"/>
      <c r="O47" s="118" t="s">
        <v>230</v>
      </c>
      <c r="P47" s="118" t="s">
        <v>231</v>
      </c>
      <c r="Q47" s="118" t="s">
        <v>223</v>
      </c>
      <c r="R47" s="118" t="s">
        <v>236</v>
      </c>
      <c r="T47" s="118"/>
      <c r="U47" s="118"/>
      <c r="V47" s="118"/>
      <c r="W47" s="118"/>
      <c r="X47" s="118"/>
      <c r="Y47" s="118"/>
      <c r="Z47" s="119"/>
      <c r="AA47" s="119"/>
      <c r="AB47" s="119"/>
      <c r="AC47" s="119"/>
      <c r="AD47" s="118"/>
      <c r="AE47" s="119"/>
      <c r="AF47" s="119"/>
      <c r="AG47" s="118"/>
      <c r="AH47" s="118"/>
      <c r="AI47" s="118"/>
      <c r="AJ47" s="118"/>
    </row>
    <row r="48" spans="2:36" ht="20.100000000000001" customHeight="1">
      <c r="B48" s="118">
        <v>30</v>
      </c>
      <c r="C48" s="118">
        <v>2</v>
      </c>
      <c r="D48" s="118">
        <v>20</v>
      </c>
      <c r="E48" s="118" t="s">
        <v>11</v>
      </c>
      <c r="F48" s="118" t="s">
        <v>40</v>
      </c>
      <c r="G48" s="118" t="s">
        <v>75</v>
      </c>
      <c r="H48" s="119"/>
      <c r="I48" s="119"/>
      <c r="J48" s="119"/>
      <c r="K48" s="119"/>
      <c r="L48" s="118">
        <v>45000</v>
      </c>
      <c r="M48" s="119"/>
      <c r="N48" s="119"/>
      <c r="O48" s="118">
        <v>20</v>
      </c>
      <c r="P48" s="118" t="s">
        <v>232</v>
      </c>
      <c r="Q48" s="118" t="s">
        <v>223</v>
      </c>
      <c r="R48" s="118" t="s">
        <v>236</v>
      </c>
      <c r="T48" s="118"/>
      <c r="U48" s="118"/>
      <c r="V48" s="118"/>
      <c r="W48" s="118"/>
      <c r="X48" s="118"/>
      <c r="Y48" s="118"/>
      <c r="Z48" s="119"/>
      <c r="AA48" s="119"/>
      <c r="AB48" s="119"/>
      <c r="AC48" s="119"/>
      <c r="AD48" s="118"/>
      <c r="AE48" s="119"/>
      <c r="AF48" s="119"/>
      <c r="AG48" s="118"/>
      <c r="AH48" s="118"/>
      <c r="AI48" s="118"/>
      <c r="AJ48" s="118"/>
    </row>
    <row r="49" spans="2:36" ht="20.100000000000001" customHeight="1">
      <c r="B49" s="118">
        <v>30</v>
      </c>
      <c r="C49" s="118">
        <v>2</v>
      </c>
      <c r="D49" s="118">
        <v>25</v>
      </c>
      <c r="E49" s="118" t="s">
        <v>1</v>
      </c>
      <c r="F49" s="118" t="s">
        <v>34</v>
      </c>
      <c r="G49" s="118" t="s">
        <v>91</v>
      </c>
      <c r="H49" s="119"/>
      <c r="I49" s="119"/>
      <c r="J49" s="119">
        <v>18000</v>
      </c>
      <c r="K49" s="119"/>
      <c r="L49" s="118"/>
      <c r="M49" s="119"/>
      <c r="N49" s="119"/>
      <c r="O49" s="118" t="s">
        <v>233</v>
      </c>
      <c r="P49" s="118" t="s">
        <v>234</v>
      </c>
      <c r="Q49" s="118" t="s">
        <v>223</v>
      </c>
      <c r="R49" s="118" t="s">
        <v>236</v>
      </c>
      <c r="T49" s="118"/>
      <c r="U49" s="118"/>
      <c r="V49" s="118"/>
      <c r="W49" s="118"/>
      <c r="X49" s="118"/>
      <c r="Y49" s="118"/>
      <c r="Z49" s="119"/>
      <c r="AA49" s="119"/>
      <c r="AB49" s="119"/>
      <c r="AC49" s="119"/>
      <c r="AD49" s="118"/>
      <c r="AE49" s="119"/>
      <c r="AF49" s="119"/>
      <c r="AG49" s="118"/>
      <c r="AH49" s="118"/>
      <c r="AI49" s="118"/>
      <c r="AJ49" s="118"/>
    </row>
    <row r="50" spans="2:36" ht="20.100000000000001" customHeight="1">
      <c r="B50" s="118">
        <v>30</v>
      </c>
      <c r="C50" s="118">
        <v>2</v>
      </c>
      <c r="D50" s="118">
        <v>25</v>
      </c>
      <c r="E50" s="118"/>
      <c r="F50" s="118" t="s">
        <v>41</v>
      </c>
      <c r="G50" s="118" t="s">
        <v>82</v>
      </c>
      <c r="H50" s="119"/>
      <c r="I50" s="119"/>
      <c r="J50" s="119"/>
      <c r="K50" s="119"/>
      <c r="L50" s="118">
        <v>80000</v>
      </c>
      <c r="M50" s="119"/>
      <c r="N50" s="119"/>
      <c r="O50" s="118"/>
      <c r="P50" s="118" t="s">
        <v>92</v>
      </c>
      <c r="Q50" s="118" t="s">
        <v>222</v>
      </c>
      <c r="R50" s="118" t="s">
        <v>236</v>
      </c>
      <c r="T50" s="118"/>
      <c r="U50" s="118"/>
      <c r="V50" s="118"/>
      <c r="W50" s="118"/>
      <c r="X50" s="118"/>
      <c r="Y50" s="118"/>
      <c r="Z50" s="119"/>
      <c r="AA50" s="119"/>
      <c r="AB50" s="119"/>
      <c r="AC50" s="119"/>
      <c r="AD50" s="118"/>
      <c r="AE50" s="119"/>
      <c r="AF50" s="119"/>
      <c r="AG50" s="118"/>
      <c r="AH50" s="118"/>
      <c r="AI50" s="118"/>
      <c r="AJ50" s="118"/>
    </row>
    <row r="51" spans="2:36" ht="20.100000000000001" customHeight="1">
      <c r="B51" s="118"/>
      <c r="C51" s="118"/>
      <c r="D51" s="118"/>
      <c r="E51" s="118"/>
      <c r="F51" s="118"/>
      <c r="G51" s="118"/>
      <c r="H51" s="119"/>
      <c r="I51" s="119"/>
      <c r="J51" s="119"/>
      <c r="K51" s="119"/>
      <c r="L51" s="118"/>
      <c r="M51" s="119"/>
      <c r="N51" s="119"/>
      <c r="O51" s="118"/>
      <c r="P51" s="118"/>
      <c r="Q51" s="118"/>
      <c r="R51" s="118"/>
      <c r="T51" s="118"/>
      <c r="U51" s="118"/>
      <c r="V51" s="118"/>
      <c r="W51" s="118"/>
      <c r="X51" s="118"/>
      <c r="Y51" s="118"/>
      <c r="Z51" s="119"/>
      <c r="AA51" s="119"/>
      <c r="AB51" s="119"/>
      <c r="AC51" s="119"/>
      <c r="AD51" s="118"/>
      <c r="AE51" s="119"/>
      <c r="AF51" s="119"/>
      <c r="AG51" s="118"/>
      <c r="AH51" s="118"/>
      <c r="AI51" s="118"/>
      <c r="AJ51" s="118"/>
    </row>
    <row r="52" spans="2:36" ht="20.100000000000001" customHeight="1">
      <c r="B52" s="118"/>
      <c r="C52" s="118"/>
      <c r="D52" s="118"/>
      <c r="E52" s="118"/>
      <c r="F52" s="118"/>
      <c r="G52" s="118"/>
      <c r="H52" s="119"/>
      <c r="I52" s="119"/>
      <c r="J52" s="119"/>
      <c r="K52" s="119"/>
      <c r="L52" s="118"/>
      <c r="M52" s="119"/>
      <c r="N52" s="119"/>
      <c r="O52" s="118"/>
      <c r="P52" s="118"/>
      <c r="Q52" s="118"/>
      <c r="R52" s="118"/>
      <c r="T52" s="118"/>
      <c r="U52" s="118"/>
      <c r="V52" s="118"/>
      <c r="W52" s="118"/>
      <c r="X52" s="118"/>
      <c r="Y52" s="118"/>
      <c r="Z52" s="119"/>
      <c r="AA52" s="119"/>
      <c r="AB52" s="119"/>
      <c r="AC52" s="119"/>
      <c r="AD52" s="118"/>
      <c r="AE52" s="119"/>
      <c r="AF52" s="119"/>
      <c r="AG52" s="118"/>
      <c r="AH52" s="118"/>
      <c r="AI52" s="118"/>
      <c r="AJ52" s="118"/>
    </row>
    <row r="53" spans="2:36" ht="20.100000000000001" customHeight="1">
      <c r="B53" s="118"/>
      <c r="C53" s="118"/>
      <c r="D53" s="118"/>
      <c r="E53" s="118"/>
      <c r="F53" s="118"/>
      <c r="G53" s="118"/>
      <c r="H53" s="119"/>
      <c r="I53" s="119"/>
      <c r="J53" s="119"/>
      <c r="K53" s="119"/>
      <c r="L53" s="118"/>
      <c r="M53" s="119"/>
      <c r="N53" s="119"/>
      <c r="O53" s="118"/>
      <c r="P53" s="118"/>
      <c r="Q53" s="118"/>
      <c r="R53" s="118"/>
      <c r="T53" s="118"/>
      <c r="U53" s="118"/>
      <c r="V53" s="118"/>
      <c r="W53" s="118"/>
      <c r="X53" s="118"/>
      <c r="Y53" s="118"/>
      <c r="Z53" s="119"/>
      <c r="AA53" s="119"/>
      <c r="AB53" s="119"/>
      <c r="AC53" s="119"/>
      <c r="AD53" s="118"/>
      <c r="AE53" s="119"/>
      <c r="AF53" s="119"/>
      <c r="AG53" s="118"/>
      <c r="AH53" s="118"/>
      <c r="AI53" s="118"/>
      <c r="AJ53" s="118"/>
    </row>
    <row r="54" spans="2:36" ht="20.100000000000001" customHeight="1">
      <c r="B54" s="118"/>
      <c r="C54" s="118"/>
      <c r="D54" s="118"/>
      <c r="E54" s="118"/>
      <c r="F54" s="118"/>
      <c r="G54" s="118"/>
      <c r="H54" s="119"/>
      <c r="I54" s="119"/>
      <c r="J54" s="119"/>
      <c r="K54" s="119"/>
      <c r="L54" s="118"/>
      <c r="M54" s="119"/>
      <c r="N54" s="119"/>
      <c r="O54" s="118"/>
      <c r="P54" s="118"/>
      <c r="Q54" s="118"/>
      <c r="R54" s="118"/>
      <c r="T54" s="118"/>
      <c r="U54" s="118"/>
      <c r="V54" s="118"/>
      <c r="W54" s="118"/>
      <c r="X54" s="118"/>
      <c r="Y54" s="118"/>
      <c r="Z54" s="119"/>
      <c r="AA54" s="119"/>
      <c r="AB54" s="119"/>
      <c r="AC54" s="119"/>
      <c r="AD54" s="118"/>
      <c r="AE54" s="119"/>
      <c r="AF54" s="119"/>
      <c r="AG54" s="118"/>
      <c r="AH54" s="118"/>
      <c r="AI54" s="118"/>
      <c r="AJ54" s="118"/>
    </row>
    <row r="55" spans="2:36" ht="20.100000000000001" customHeight="1">
      <c r="B55" s="118"/>
      <c r="C55" s="118"/>
      <c r="D55" s="118"/>
      <c r="E55" s="118"/>
      <c r="F55" s="118"/>
      <c r="G55" s="118"/>
      <c r="H55" s="119"/>
      <c r="I55" s="119"/>
      <c r="J55" s="119"/>
      <c r="K55" s="119"/>
      <c r="L55" s="118"/>
      <c r="M55" s="119"/>
      <c r="N55" s="119"/>
      <c r="O55" s="118"/>
      <c r="P55" s="118"/>
      <c r="Q55" s="118"/>
      <c r="R55" s="118"/>
      <c r="T55" s="118"/>
      <c r="U55" s="118"/>
      <c r="V55" s="118"/>
      <c r="W55" s="118"/>
      <c r="X55" s="118"/>
      <c r="Y55" s="118"/>
      <c r="Z55" s="119"/>
      <c r="AA55" s="119"/>
      <c r="AB55" s="119"/>
      <c r="AC55" s="119"/>
      <c r="AD55" s="118"/>
      <c r="AE55" s="119"/>
      <c r="AF55" s="119"/>
      <c r="AG55" s="118"/>
      <c r="AH55" s="118"/>
      <c r="AI55" s="118"/>
      <c r="AJ55" s="118"/>
    </row>
    <row r="56" spans="2:36" ht="20.100000000000001" customHeight="1">
      <c r="B56" s="118"/>
      <c r="C56" s="118"/>
      <c r="D56" s="118"/>
      <c r="E56" s="118"/>
      <c r="F56" s="118"/>
      <c r="G56" s="118"/>
      <c r="H56" s="119"/>
      <c r="I56" s="119"/>
      <c r="J56" s="119"/>
      <c r="K56" s="119"/>
      <c r="L56" s="118"/>
      <c r="M56" s="119"/>
      <c r="N56" s="119"/>
      <c r="O56" s="118"/>
      <c r="P56" s="118"/>
      <c r="Q56" s="118"/>
      <c r="R56" s="118"/>
      <c r="T56" s="118"/>
      <c r="U56" s="118"/>
      <c r="V56" s="118"/>
      <c r="W56" s="118"/>
      <c r="X56" s="118"/>
      <c r="Y56" s="118"/>
      <c r="Z56" s="119"/>
      <c r="AA56" s="119"/>
      <c r="AB56" s="119"/>
      <c r="AC56" s="119"/>
      <c r="AD56" s="118"/>
      <c r="AE56" s="119"/>
      <c r="AF56" s="119"/>
      <c r="AG56" s="118"/>
      <c r="AH56" s="118"/>
      <c r="AI56" s="118"/>
      <c r="AJ56" s="118"/>
    </row>
    <row r="57" spans="2:36" ht="20.100000000000001" customHeight="1">
      <c r="B57" s="118"/>
      <c r="C57" s="118"/>
      <c r="D57" s="118"/>
      <c r="E57" s="118"/>
      <c r="F57" s="118"/>
      <c r="G57" s="118"/>
      <c r="H57" s="119"/>
      <c r="I57" s="119"/>
      <c r="J57" s="119"/>
      <c r="K57" s="119"/>
      <c r="L57" s="118"/>
      <c r="M57" s="119"/>
      <c r="N57" s="119"/>
      <c r="O57" s="118"/>
      <c r="P57" s="118"/>
      <c r="Q57" s="118"/>
      <c r="R57" s="118"/>
      <c r="T57" s="118"/>
      <c r="U57" s="118"/>
      <c r="V57" s="118"/>
      <c r="W57" s="118"/>
      <c r="X57" s="118"/>
      <c r="Y57" s="118"/>
      <c r="Z57" s="119"/>
      <c r="AA57" s="119"/>
      <c r="AB57" s="119"/>
      <c r="AC57" s="119"/>
      <c r="AD57" s="118"/>
      <c r="AE57" s="119"/>
      <c r="AF57" s="119"/>
      <c r="AG57" s="118"/>
      <c r="AH57" s="118"/>
      <c r="AI57" s="118"/>
      <c r="AJ57" s="118"/>
    </row>
    <row r="58" spans="2:36" ht="20.100000000000001" customHeight="1">
      <c r="B58" s="118"/>
      <c r="C58" s="118"/>
      <c r="D58" s="118"/>
      <c r="E58" s="118"/>
      <c r="F58" s="118"/>
      <c r="G58" s="118"/>
      <c r="H58" s="119"/>
      <c r="I58" s="119"/>
      <c r="J58" s="119"/>
      <c r="K58" s="119"/>
      <c r="L58" s="118"/>
      <c r="M58" s="119"/>
      <c r="N58" s="119"/>
      <c r="O58" s="118"/>
      <c r="P58" s="118"/>
      <c r="Q58" s="118"/>
      <c r="R58" s="118"/>
      <c r="T58" s="118"/>
      <c r="U58" s="118"/>
      <c r="V58" s="118"/>
      <c r="W58" s="118"/>
      <c r="X58" s="118"/>
      <c r="Y58" s="118"/>
      <c r="Z58" s="119"/>
      <c r="AA58" s="119"/>
      <c r="AB58" s="119"/>
      <c r="AC58" s="119"/>
      <c r="AD58" s="118"/>
      <c r="AE58" s="119"/>
      <c r="AF58" s="119"/>
      <c r="AG58" s="118"/>
      <c r="AH58" s="118"/>
      <c r="AI58" s="118"/>
      <c r="AJ58" s="118"/>
    </row>
    <row r="59" spans="2:36" ht="20.100000000000001" customHeight="1">
      <c r="B59" s="118"/>
      <c r="C59" s="118"/>
      <c r="D59" s="118"/>
      <c r="E59" s="118"/>
      <c r="F59" s="118"/>
      <c r="G59" s="118"/>
      <c r="H59" s="119"/>
      <c r="I59" s="119"/>
      <c r="J59" s="119"/>
      <c r="K59" s="119"/>
      <c r="L59" s="118"/>
      <c r="M59" s="119"/>
      <c r="N59" s="119"/>
      <c r="O59" s="118"/>
      <c r="P59" s="118"/>
      <c r="Q59" s="118"/>
      <c r="R59" s="118"/>
      <c r="T59" s="118"/>
      <c r="U59" s="118"/>
      <c r="V59" s="118"/>
      <c r="W59" s="118"/>
      <c r="X59" s="118"/>
      <c r="Y59" s="118"/>
      <c r="Z59" s="119"/>
      <c r="AA59" s="119"/>
      <c r="AB59" s="119"/>
      <c r="AC59" s="119"/>
      <c r="AD59" s="118"/>
      <c r="AE59" s="119"/>
      <c r="AF59" s="119"/>
      <c r="AG59" s="118"/>
      <c r="AH59" s="118"/>
      <c r="AI59" s="118"/>
      <c r="AJ59" s="118"/>
    </row>
    <row r="60" spans="2:36" ht="20.100000000000001" customHeight="1">
      <c r="B60" s="118"/>
      <c r="C60" s="118"/>
      <c r="D60" s="118"/>
      <c r="E60" s="118"/>
      <c r="F60" s="118"/>
      <c r="G60" s="118"/>
      <c r="H60" s="119"/>
      <c r="I60" s="119"/>
      <c r="J60" s="119"/>
      <c r="K60" s="119"/>
      <c r="L60" s="118"/>
      <c r="M60" s="119"/>
      <c r="N60" s="119"/>
      <c r="O60" s="118"/>
      <c r="P60" s="118"/>
      <c r="Q60" s="118"/>
      <c r="R60" s="118"/>
      <c r="T60" s="118"/>
      <c r="U60" s="118"/>
      <c r="V60" s="118"/>
      <c r="W60" s="118"/>
      <c r="X60" s="118"/>
      <c r="Y60" s="118"/>
      <c r="Z60" s="119"/>
      <c r="AA60" s="119"/>
      <c r="AB60" s="119"/>
      <c r="AC60" s="119"/>
      <c r="AD60" s="118"/>
      <c r="AE60" s="119"/>
      <c r="AF60" s="119"/>
      <c r="AG60" s="118"/>
      <c r="AH60" s="118"/>
      <c r="AI60" s="118"/>
      <c r="AJ60" s="118"/>
    </row>
    <row r="61" spans="2:36" ht="20.100000000000001" customHeight="1">
      <c r="B61" s="118"/>
      <c r="C61" s="118"/>
      <c r="D61" s="118"/>
      <c r="E61" s="118"/>
      <c r="F61" s="118"/>
      <c r="G61" s="118"/>
      <c r="H61" s="119"/>
      <c r="I61" s="119"/>
      <c r="J61" s="119"/>
      <c r="K61" s="119"/>
      <c r="L61" s="118"/>
      <c r="M61" s="119"/>
      <c r="N61" s="119"/>
      <c r="O61" s="118"/>
      <c r="P61" s="118"/>
      <c r="Q61" s="118"/>
      <c r="R61" s="118"/>
      <c r="T61" s="118" t="s">
        <v>222</v>
      </c>
      <c r="U61" s="118" t="s">
        <v>222</v>
      </c>
      <c r="V61" s="118" t="s">
        <v>222</v>
      </c>
      <c r="W61" s="118" t="s">
        <v>222</v>
      </c>
      <c r="X61" s="118" t="s">
        <v>222</v>
      </c>
      <c r="Y61" s="118" t="s">
        <v>222</v>
      </c>
      <c r="Z61" s="119" t="s">
        <v>222</v>
      </c>
      <c r="AA61" s="119" t="s">
        <v>222</v>
      </c>
      <c r="AB61" s="119" t="s">
        <v>222</v>
      </c>
      <c r="AC61" s="119" t="s">
        <v>222</v>
      </c>
      <c r="AD61" s="118" t="s">
        <v>222</v>
      </c>
      <c r="AE61" s="119" t="s">
        <v>222</v>
      </c>
      <c r="AF61" s="119"/>
      <c r="AG61" s="118" t="s">
        <v>222</v>
      </c>
      <c r="AH61" s="118" t="s">
        <v>222</v>
      </c>
      <c r="AI61" s="118" t="s">
        <v>222</v>
      </c>
      <c r="AJ61" s="118" t="s">
        <v>222</v>
      </c>
    </row>
    <row r="62" spans="2:36" ht="20.100000000000001" customHeight="1">
      <c r="B62" s="118"/>
      <c r="C62" s="118"/>
      <c r="D62" s="118"/>
      <c r="E62" s="118"/>
      <c r="F62" s="118"/>
      <c r="G62" s="118"/>
      <c r="H62" s="119"/>
      <c r="I62" s="119"/>
      <c r="J62" s="119"/>
      <c r="K62" s="119"/>
      <c r="L62" s="118"/>
      <c r="M62" s="119"/>
      <c r="N62" s="119"/>
      <c r="O62" s="118"/>
      <c r="P62" s="118"/>
      <c r="Q62" s="118"/>
      <c r="R62" s="118"/>
      <c r="T62" s="118" t="s">
        <v>222</v>
      </c>
      <c r="U62" s="118" t="s">
        <v>222</v>
      </c>
      <c r="V62" s="118" t="s">
        <v>222</v>
      </c>
      <c r="W62" s="118" t="s">
        <v>222</v>
      </c>
      <c r="X62" s="118" t="s">
        <v>222</v>
      </c>
      <c r="Y62" s="118" t="s">
        <v>222</v>
      </c>
      <c r="Z62" s="119" t="s">
        <v>222</v>
      </c>
      <c r="AA62" s="119" t="s">
        <v>222</v>
      </c>
      <c r="AB62" s="119" t="s">
        <v>222</v>
      </c>
      <c r="AC62" s="119" t="s">
        <v>222</v>
      </c>
      <c r="AD62" s="118" t="s">
        <v>222</v>
      </c>
      <c r="AE62" s="119" t="s">
        <v>222</v>
      </c>
      <c r="AF62" s="119"/>
      <c r="AG62" s="118" t="s">
        <v>222</v>
      </c>
      <c r="AH62" s="118" t="s">
        <v>222</v>
      </c>
      <c r="AI62" s="118" t="s">
        <v>222</v>
      </c>
      <c r="AJ62" s="118" t="s">
        <v>222</v>
      </c>
    </row>
    <row r="63" spans="2:36" ht="20.100000000000001" customHeight="1">
      <c r="B63" s="118"/>
      <c r="C63" s="118"/>
      <c r="D63" s="118"/>
      <c r="E63" s="118"/>
      <c r="F63" s="118"/>
      <c r="G63" s="118"/>
      <c r="H63" s="119"/>
      <c r="I63" s="119"/>
      <c r="J63" s="119"/>
      <c r="K63" s="119"/>
      <c r="L63" s="118"/>
      <c r="M63" s="119"/>
      <c r="N63" s="119"/>
      <c r="O63" s="118"/>
      <c r="P63" s="118"/>
      <c r="Q63" s="118"/>
      <c r="R63" s="118"/>
      <c r="T63" s="118" t="s">
        <v>222</v>
      </c>
      <c r="U63" s="118" t="s">
        <v>222</v>
      </c>
      <c r="V63" s="118" t="s">
        <v>222</v>
      </c>
      <c r="W63" s="118" t="s">
        <v>222</v>
      </c>
      <c r="X63" s="118" t="s">
        <v>222</v>
      </c>
      <c r="Y63" s="118" t="s">
        <v>222</v>
      </c>
      <c r="Z63" s="119" t="s">
        <v>222</v>
      </c>
      <c r="AA63" s="119" t="s">
        <v>222</v>
      </c>
      <c r="AB63" s="119" t="s">
        <v>222</v>
      </c>
      <c r="AC63" s="119" t="s">
        <v>222</v>
      </c>
      <c r="AD63" s="118" t="s">
        <v>222</v>
      </c>
      <c r="AE63" s="119" t="s">
        <v>222</v>
      </c>
      <c r="AF63" s="119"/>
      <c r="AG63" s="118" t="s">
        <v>222</v>
      </c>
      <c r="AH63" s="118" t="s">
        <v>222</v>
      </c>
      <c r="AI63" s="118" t="s">
        <v>222</v>
      </c>
      <c r="AJ63" s="118" t="s">
        <v>222</v>
      </c>
    </row>
    <row r="64" spans="2:36" ht="20.100000000000001" customHeight="1">
      <c r="B64" s="118"/>
      <c r="C64" s="118"/>
      <c r="D64" s="118"/>
      <c r="E64" s="118"/>
      <c r="F64" s="118"/>
      <c r="G64" s="118"/>
      <c r="H64" s="119"/>
      <c r="I64" s="119"/>
      <c r="J64" s="119"/>
      <c r="K64" s="119"/>
      <c r="L64" s="118"/>
      <c r="M64" s="119"/>
      <c r="N64" s="119"/>
      <c r="O64" s="118"/>
      <c r="P64" s="118"/>
      <c r="Q64" s="118"/>
      <c r="R64" s="118"/>
      <c r="T64" s="118" t="s">
        <v>222</v>
      </c>
      <c r="U64" s="118" t="s">
        <v>222</v>
      </c>
      <c r="V64" s="118" t="s">
        <v>222</v>
      </c>
      <c r="W64" s="118" t="s">
        <v>222</v>
      </c>
      <c r="X64" s="118" t="s">
        <v>222</v>
      </c>
      <c r="Y64" s="118" t="s">
        <v>222</v>
      </c>
      <c r="Z64" s="119" t="s">
        <v>222</v>
      </c>
      <c r="AA64" s="119" t="s">
        <v>222</v>
      </c>
      <c r="AB64" s="119" t="s">
        <v>222</v>
      </c>
      <c r="AC64" s="119" t="s">
        <v>222</v>
      </c>
      <c r="AD64" s="118" t="s">
        <v>222</v>
      </c>
      <c r="AE64" s="119" t="s">
        <v>222</v>
      </c>
      <c r="AF64" s="119"/>
      <c r="AG64" s="118" t="s">
        <v>222</v>
      </c>
      <c r="AH64" s="118" t="s">
        <v>222</v>
      </c>
      <c r="AI64" s="118" t="s">
        <v>222</v>
      </c>
      <c r="AJ64" s="118" t="s">
        <v>222</v>
      </c>
    </row>
    <row r="65" spans="2:36" ht="20.100000000000001" customHeight="1">
      <c r="B65" s="118"/>
      <c r="C65" s="118"/>
      <c r="D65" s="118"/>
      <c r="E65" s="118"/>
      <c r="F65" s="118"/>
      <c r="G65" s="118"/>
      <c r="H65" s="119"/>
      <c r="I65" s="119"/>
      <c r="J65" s="119"/>
      <c r="K65" s="119"/>
      <c r="L65" s="118"/>
      <c r="M65" s="119"/>
      <c r="N65" s="119"/>
      <c r="O65" s="118"/>
      <c r="P65" s="118"/>
      <c r="Q65" s="118"/>
      <c r="R65" s="118"/>
      <c r="T65" s="166" t="s">
        <v>240</v>
      </c>
      <c r="U65" s="167"/>
      <c r="V65" s="167"/>
      <c r="W65" s="167"/>
      <c r="X65" s="167"/>
      <c r="Y65" s="168"/>
      <c r="Z65" s="120">
        <f t="shared" ref="Z65:AE65" si="0">SUM(Z15:Z64)</f>
        <v>1212001</v>
      </c>
      <c r="AA65" s="120">
        <f t="shared" si="0"/>
        <v>31560</v>
      </c>
      <c r="AB65" s="120">
        <f t="shared" si="0"/>
        <v>724000</v>
      </c>
      <c r="AC65" s="120">
        <f t="shared" si="0"/>
        <v>100000</v>
      </c>
      <c r="AD65" s="120">
        <f t="shared" si="0"/>
        <v>176531</v>
      </c>
      <c r="AE65" s="120">
        <f t="shared" si="0"/>
        <v>290000</v>
      </c>
      <c r="AF65" s="121"/>
      <c r="AG65" s="118"/>
      <c r="AH65" s="118"/>
      <c r="AI65" s="118"/>
      <c r="AJ65" s="122"/>
    </row>
    <row r="66" spans="2:36" ht="20.100000000000001" customHeight="1">
      <c r="B66" s="118" t="s">
        <v>222</v>
      </c>
      <c r="C66" s="118" t="s">
        <v>222</v>
      </c>
      <c r="D66" s="118" t="s">
        <v>222</v>
      </c>
      <c r="E66" s="118" t="s">
        <v>222</v>
      </c>
      <c r="F66" s="118" t="s">
        <v>222</v>
      </c>
      <c r="G66" s="118" t="s">
        <v>222</v>
      </c>
      <c r="H66" s="119" t="s">
        <v>222</v>
      </c>
      <c r="I66" s="119" t="s">
        <v>222</v>
      </c>
      <c r="J66" s="119" t="s">
        <v>222</v>
      </c>
      <c r="K66" s="119" t="s">
        <v>222</v>
      </c>
      <c r="L66" s="118" t="s">
        <v>222</v>
      </c>
      <c r="M66" s="119" t="s">
        <v>222</v>
      </c>
      <c r="N66" s="119"/>
      <c r="O66" s="118" t="s">
        <v>222</v>
      </c>
      <c r="P66" s="118" t="s">
        <v>222</v>
      </c>
      <c r="Q66" s="118" t="s">
        <v>222</v>
      </c>
      <c r="R66" s="118" t="s">
        <v>222</v>
      </c>
      <c r="T66" s="178" t="s">
        <v>241</v>
      </c>
      <c r="U66" s="179"/>
      <c r="V66" s="179"/>
      <c r="W66" s="179"/>
      <c r="X66" s="179"/>
      <c r="Y66" s="180"/>
      <c r="Z66" s="67">
        <f>Z65</f>
        <v>1212001</v>
      </c>
      <c r="AA66" s="58"/>
      <c r="AB66" s="181">
        <f>SUM(AB65:AE65)</f>
        <v>1290531</v>
      </c>
      <c r="AC66" s="182"/>
      <c r="AD66" s="182"/>
      <c r="AE66" s="183"/>
      <c r="AF66" s="58"/>
      <c r="AG66" s="57"/>
      <c r="AH66" s="57"/>
      <c r="AI66" s="57"/>
      <c r="AJ66" s="106"/>
    </row>
    <row r="67" spans="2:36" ht="20.100000000000001" customHeight="1">
      <c r="B67" s="118" t="s">
        <v>222</v>
      </c>
      <c r="C67" s="118" t="s">
        <v>222</v>
      </c>
      <c r="D67" s="118" t="s">
        <v>222</v>
      </c>
      <c r="E67" s="118" t="s">
        <v>222</v>
      </c>
      <c r="F67" s="118" t="s">
        <v>222</v>
      </c>
      <c r="G67" s="118" t="s">
        <v>222</v>
      </c>
      <c r="H67" s="119" t="s">
        <v>222</v>
      </c>
      <c r="I67" s="119" t="s">
        <v>222</v>
      </c>
      <c r="J67" s="119" t="s">
        <v>222</v>
      </c>
      <c r="K67" s="119" t="s">
        <v>222</v>
      </c>
      <c r="L67" s="118" t="s">
        <v>222</v>
      </c>
      <c r="M67" s="119" t="s">
        <v>222</v>
      </c>
      <c r="N67" s="119"/>
      <c r="O67" s="118" t="s">
        <v>222</v>
      </c>
      <c r="P67" s="118" t="s">
        <v>222</v>
      </c>
      <c r="Q67" s="118" t="s">
        <v>222</v>
      </c>
      <c r="R67" s="118" t="s">
        <v>222</v>
      </c>
      <c r="T67" s="178" t="s">
        <v>242</v>
      </c>
      <c r="U67" s="179"/>
      <c r="V67" s="179"/>
      <c r="W67" s="179"/>
      <c r="X67" s="179"/>
      <c r="Y67" s="180"/>
      <c r="Z67" s="58"/>
      <c r="AA67" s="58"/>
      <c r="AB67" s="184">
        <f>SUMPRODUCT(($Q$15:$Q$69="*")*1,$M$15:$M$69)+SUMPRODUCT(($Q$15:$Q$69="*")*1,$K$15:$K$69)+SUMPRODUCT(($Q$15:$Q$69="*")*1,$J$15:$J$69)+SUMPRODUCT(($Q$15:$Q$69="*")*1,$L$15:$L$69)</f>
        <v>1208531</v>
      </c>
      <c r="AC67" s="185"/>
      <c r="AD67" s="185"/>
      <c r="AE67" s="186"/>
      <c r="AF67" s="58"/>
      <c r="AG67" s="57"/>
      <c r="AH67" s="57"/>
      <c r="AI67" s="57"/>
      <c r="AJ67" s="106"/>
    </row>
    <row r="68" spans="2:36" ht="20.100000000000001" customHeight="1">
      <c r="B68" s="118" t="s">
        <v>222</v>
      </c>
      <c r="C68" s="118" t="s">
        <v>222</v>
      </c>
      <c r="D68" s="118" t="s">
        <v>222</v>
      </c>
      <c r="E68" s="118" t="s">
        <v>222</v>
      </c>
      <c r="F68" s="118" t="s">
        <v>222</v>
      </c>
      <c r="G68" s="118" t="s">
        <v>222</v>
      </c>
      <c r="H68" s="119" t="s">
        <v>222</v>
      </c>
      <c r="I68" s="119" t="s">
        <v>222</v>
      </c>
      <c r="J68" s="119" t="s">
        <v>222</v>
      </c>
      <c r="K68" s="119" t="s">
        <v>222</v>
      </c>
      <c r="L68" s="118" t="s">
        <v>222</v>
      </c>
      <c r="M68" s="119" t="s">
        <v>222</v>
      </c>
      <c r="N68" s="119"/>
      <c r="O68" s="118" t="s">
        <v>222</v>
      </c>
      <c r="P68" s="118" t="s">
        <v>222</v>
      </c>
      <c r="Q68" s="118" t="s">
        <v>222</v>
      </c>
      <c r="R68" s="118" t="s">
        <v>222</v>
      </c>
    </row>
    <row r="69" spans="2:36" ht="20.100000000000001" customHeight="1">
      <c r="B69" s="118" t="s">
        <v>222</v>
      </c>
      <c r="C69" s="118" t="s">
        <v>222</v>
      </c>
      <c r="D69" s="118" t="s">
        <v>222</v>
      </c>
      <c r="E69" s="118" t="s">
        <v>222</v>
      </c>
      <c r="F69" s="118" t="s">
        <v>222</v>
      </c>
      <c r="G69" s="118" t="s">
        <v>222</v>
      </c>
      <c r="H69" s="119" t="s">
        <v>222</v>
      </c>
      <c r="I69" s="119" t="s">
        <v>222</v>
      </c>
      <c r="J69" s="119" t="s">
        <v>222</v>
      </c>
      <c r="K69" s="119" t="s">
        <v>222</v>
      </c>
      <c r="L69" s="118" t="s">
        <v>222</v>
      </c>
      <c r="M69" s="119" t="s">
        <v>222</v>
      </c>
      <c r="N69" s="119"/>
      <c r="O69" s="118" t="s">
        <v>222</v>
      </c>
      <c r="P69" s="118" t="s">
        <v>222</v>
      </c>
      <c r="Q69" s="118" t="s">
        <v>222</v>
      </c>
      <c r="R69" s="118" t="s">
        <v>222</v>
      </c>
    </row>
    <row r="70" spans="2:36" ht="20.100000000000001" customHeight="1">
      <c r="B70" s="166" t="s">
        <v>240</v>
      </c>
      <c r="C70" s="167"/>
      <c r="D70" s="167"/>
      <c r="E70" s="167"/>
      <c r="F70" s="167"/>
      <c r="G70" s="168"/>
      <c r="H70" s="120">
        <f t="shared" ref="H70:M70" si="1">SUM(H15:H69)</f>
        <v>1862001</v>
      </c>
      <c r="I70" s="120">
        <f t="shared" si="1"/>
        <v>431560</v>
      </c>
      <c r="J70" s="120">
        <f t="shared" si="1"/>
        <v>724000</v>
      </c>
      <c r="K70" s="120">
        <f t="shared" si="1"/>
        <v>100000</v>
      </c>
      <c r="L70" s="120">
        <f t="shared" si="1"/>
        <v>176531</v>
      </c>
      <c r="M70" s="120">
        <f t="shared" si="1"/>
        <v>290000</v>
      </c>
      <c r="N70" s="121"/>
      <c r="O70" s="118"/>
      <c r="P70" s="118"/>
      <c r="Q70" s="118"/>
      <c r="R70" s="122"/>
    </row>
    <row r="71" spans="2:36" ht="20.100000000000001" customHeight="1">
      <c r="B71" s="178" t="s">
        <v>241</v>
      </c>
      <c r="C71" s="179"/>
      <c r="D71" s="179"/>
      <c r="E71" s="179"/>
      <c r="F71" s="179"/>
      <c r="G71" s="180"/>
      <c r="H71" s="67">
        <f>H70</f>
        <v>1862001</v>
      </c>
      <c r="I71" s="58"/>
      <c r="J71" s="181">
        <f>SUM(J70:M70)</f>
        <v>1290531</v>
      </c>
      <c r="K71" s="182"/>
      <c r="L71" s="182"/>
      <c r="M71" s="183"/>
      <c r="N71" s="58"/>
      <c r="O71" s="57"/>
      <c r="P71" s="57"/>
      <c r="Q71" s="57"/>
      <c r="R71" s="106"/>
    </row>
    <row r="72" spans="2:36" ht="20.100000000000001" customHeight="1">
      <c r="B72" s="178" t="s">
        <v>242</v>
      </c>
      <c r="C72" s="179"/>
      <c r="D72" s="179"/>
      <c r="E72" s="179"/>
      <c r="F72" s="179"/>
      <c r="G72" s="180"/>
      <c r="H72" s="58"/>
      <c r="I72" s="58"/>
      <c r="J72" s="184">
        <f>SUMPRODUCT(($Q$15:$Q$69="*")*1,$M$15:$M$69)+SUMPRODUCT(($Q$15:$Q$69="*")*1,$K$15:$K$69)+SUMPRODUCT(($Q$15:$Q$69="*")*1,$J$15:$J$69)+SUMPRODUCT(($Q$15:$Q$69="*")*1,$L$15:$L$69)</f>
        <v>1208531</v>
      </c>
      <c r="K72" s="185"/>
      <c r="L72" s="185"/>
      <c r="M72" s="186"/>
      <c r="N72" s="58"/>
      <c r="O72" s="57"/>
      <c r="P72" s="57"/>
      <c r="Q72" s="57"/>
      <c r="R72" s="106"/>
    </row>
    <row r="73" spans="2:36" ht="20.100000000000001" customHeight="1">
      <c r="H73" s="111" t="s">
        <v>243</v>
      </c>
    </row>
    <row r="74" spans="2:36" ht="20.100000000000001" customHeight="1"/>
    <row r="75" spans="2:36" ht="20.100000000000001" customHeight="1"/>
    <row r="76" spans="2:36" ht="20.100000000000001" customHeight="1"/>
    <row r="77" spans="2:36" ht="20.100000000000001" customHeight="1"/>
    <row r="78" spans="2:36" ht="20.100000000000001" customHeight="1"/>
    <row r="79" spans="2:36" ht="20.100000000000001" customHeight="1"/>
  </sheetData>
  <sortState ref="T35:AJ40">
    <sortCondition ref="V35:V40"/>
  </sortState>
  <mergeCells count="47">
    <mergeCell ref="D11:F11"/>
    <mergeCell ref="G11:L11"/>
    <mergeCell ref="L12:O12"/>
    <mergeCell ref="W12:Y12"/>
    <mergeCell ref="AD12:AG12"/>
    <mergeCell ref="AB66:AE66"/>
    <mergeCell ref="T67:Y67"/>
    <mergeCell ref="AB67:AE67"/>
    <mergeCell ref="V11:X11"/>
    <mergeCell ref="Y11:AD11"/>
    <mergeCell ref="T65:Y65"/>
    <mergeCell ref="T66:Y66"/>
    <mergeCell ref="T13:V13"/>
    <mergeCell ref="W13:W14"/>
    <mergeCell ref="X13:X14"/>
    <mergeCell ref="C3:L3"/>
    <mergeCell ref="B71:G71"/>
    <mergeCell ref="J71:M71"/>
    <mergeCell ref="B72:G72"/>
    <mergeCell ref="J72:M72"/>
    <mergeCell ref="B70:G70"/>
    <mergeCell ref="G13:G14"/>
    <mergeCell ref="H13:H14"/>
    <mergeCell ref="I13:I14"/>
    <mergeCell ref="J13:M13"/>
    <mergeCell ref="B13:D13"/>
    <mergeCell ref="E13:E14"/>
    <mergeCell ref="F13:F14"/>
    <mergeCell ref="C4:I4"/>
    <mergeCell ref="C5:O5"/>
    <mergeCell ref="C6:O6"/>
    <mergeCell ref="C7:O7"/>
    <mergeCell ref="AH13:AH14"/>
    <mergeCell ref="AI13:AI14"/>
    <mergeCell ref="AJ13:AJ14"/>
    <mergeCell ref="Y13:Y14"/>
    <mergeCell ref="Z13:Z14"/>
    <mergeCell ref="AA13:AA14"/>
    <mergeCell ref="AB13:AE13"/>
    <mergeCell ref="AF13:AF14"/>
    <mergeCell ref="AG13:AG14"/>
    <mergeCell ref="C8:O8"/>
    <mergeCell ref="P13:P14"/>
    <mergeCell ref="Q13:Q14"/>
    <mergeCell ref="R13:R14"/>
    <mergeCell ref="N13:N14"/>
    <mergeCell ref="O13:O14"/>
  </mergeCells>
  <phoneticPr fontId="14"/>
  <pageMargins left="0.23622047244094491" right="0.23622047244094491" top="0.19685039370078741" bottom="0.19685039370078741" header="0.31496062992125984" footer="0.31496062992125984"/>
  <pageSetup paperSize="9" scale="8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38"/>
  <sheetViews>
    <sheetView topLeftCell="K1" workbookViewId="0">
      <selection activeCell="C37" sqref="C37:Q37"/>
    </sheetView>
  </sheetViews>
  <sheetFormatPr defaultRowHeight="13.5"/>
  <cols>
    <col min="1" max="1" width="1.125" customWidth="1"/>
    <col min="2" max="2" width="3" customWidth="1"/>
    <col min="3" max="3" width="3.5" customWidth="1"/>
    <col min="4" max="4" width="3.75" customWidth="1"/>
    <col min="5" max="5" width="6.375" customWidth="1"/>
    <col min="6" max="6" width="7.875" customWidth="1"/>
    <col min="7" max="7" width="17.5" customWidth="1"/>
    <col min="17" max="17" width="2.5" customWidth="1"/>
    <col min="20" max="20" width="2" customWidth="1"/>
    <col min="21" max="21" width="15.25" customWidth="1"/>
    <col min="22" max="22" width="13.125" customWidth="1"/>
    <col min="23" max="23" width="16.375" customWidth="1"/>
    <col min="24" max="24" width="12.375" customWidth="1"/>
    <col min="25" max="25" width="11.875" customWidth="1"/>
    <col min="27" max="27" width="12.875" customWidth="1"/>
    <col min="28" max="28" width="12.625" customWidth="1"/>
  </cols>
  <sheetData>
    <row r="1" spans="2:27">
      <c r="D1" s="225" t="s">
        <v>12</v>
      </c>
      <c r="E1" s="225"/>
      <c r="F1" s="225"/>
      <c r="H1" s="226" t="s">
        <v>13</v>
      </c>
      <c r="I1" s="226"/>
      <c r="J1" s="226"/>
      <c r="K1" s="226"/>
      <c r="L1" s="226"/>
      <c r="M1" s="226"/>
      <c r="N1" s="226"/>
      <c r="O1" s="226"/>
    </row>
    <row r="2" spans="2:27">
      <c r="K2" s="5" t="s">
        <v>14</v>
      </c>
      <c r="L2" s="227"/>
      <c r="M2" s="227"/>
      <c r="N2" s="227"/>
      <c r="O2" s="227"/>
      <c r="U2" t="s">
        <v>24</v>
      </c>
      <c r="W2" s="5" t="s">
        <v>32</v>
      </c>
    </row>
    <row r="3" spans="2:27" ht="13.5" customHeight="1">
      <c r="B3" s="231" t="s">
        <v>4</v>
      </c>
      <c r="C3" s="232"/>
      <c r="D3" s="233"/>
      <c r="E3" s="209" t="s">
        <v>0</v>
      </c>
      <c r="F3" s="209" t="s">
        <v>17</v>
      </c>
      <c r="G3" s="209" t="s">
        <v>5</v>
      </c>
      <c r="H3" s="206" t="s">
        <v>21</v>
      </c>
      <c r="I3" s="209" t="s">
        <v>20</v>
      </c>
      <c r="J3" s="209" t="s">
        <v>6</v>
      </c>
      <c r="K3" s="209"/>
      <c r="L3" s="209"/>
      <c r="M3" s="209"/>
      <c r="N3" s="228" t="s">
        <v>23</v>
      </c>
      <c r="O3" s="228" t="s">
        <v>18</v>
      </c>
      <c r="P3" s="228" t="s">
        <v>19</v>
      </c>
      <c r="Q3" s="229" t="s">
        <v>63</v>
      </c>
      <c r="R3" s="228" t="s">
        <v>16</v>
      </c>
      <c r="U3" s="25" t="s">
        <v>0</v>
      </c>
      <c r="V3" s="24" t="s">
        <v>7</v>
      </c>
      <c r="W3" s="24" t="s">
        <v>8</v>
      </c>
      <c r="X3" s="24" t="s">
        <v>9</v>
      </c>
      <c r="Y3" s="13" t="s">
        <v>22</v>
      </c>
      <c r="Z3" s="24" t="s">
        <v>86</v>
      </c>
    </row>
    <row r="4" spans="2:27">
      <c r="B4" s="126" t="s">
        <v>294</v>
      </c>
      <c r="C4" s="124" t="s">
        <v>61</v>
      </c>
      <c r="D4" s="125" t="s">
        <v>62</v>
      </c>
      <c r="E4" s="209"/>
      <c r="F4" s="209"/>
      <c r="G4" s="209"/>
      <c r="H4" s="207"/>
      <c r="I4" s="209"/>
      <c r="J4" s="16" t="s">
        <v>7</v>
      </c>
      <c r="K4" s="16" t="s">
        <v>8</v>
      </c>
      <c r="L4" s="16" t="s">
        <v>9</v>
      </c>
      <c r="M4" s="17" t="s">
        <v>22</v>
      </c>
      <c r="N4" s="228"/>
      <c r="O4" s="228"/>
      <c r="P4" s="228"/>
      <c r="Q4" s="230"/>
      <c r="R4" s="228"/>
      <c r="U4" s="25" t="s">
        <v>25</v>
      </c>
      <c r="V4" s="34">
        <f t="shared" ref="V4:V14" si="0">IF($U4="","",(SUMPRODUCT(($E$5:$E$37=$U4)*1,J$5:J$37)))</f>
        <v>0</v>
      </c>
      <c r="W4" s="34">
        <f t="shared" ref="W4:W14" si="1">IF($U4="","",(SUMPRODUCT(($E$5:$E$37=$U4)*1,K$5:K$37)))</f>
        <v>0</v>
      </c>
      <c r="X4" s="34">
        <f t="shared" ref="X4:X14" si="2">IF($U4="","",(SUMPRODUCT(($E$5:$E$37=$U4)*1,L$5:L$37)))</f>
        <v>0</v>
      </c>
      <c r="Y4" s="34">
        <f t="shared" ref="Y4:Y14" si="3">IF($U4="","",(SUMPRODUCT(($E$5:$E$37=$U4)*1,M$5:M$37)))</f>
        <v>0</v>
      </c>
      <c r="Z4" s="34">
        <f>SUM(V4:Y4)</f>
        <v>0</v>
      </c>
    </row>
    <row r="5" spans="2:27">
      <c r="B5" s="127"/>
      <c r="C5" s="128"/>
      <c r="D5" s="19"/>
      <c r="E5" s="12"/>
      <c r="F5" s="12"/>
      <c r="G5" s="12"/>
      <c r="H5" s="8"/>
      <c r="I5" s="8"/>
      <c r="J5" s="8"/>
      <c r="K5" s="8"/>
      <c r="L5" s="8"/>
      <c r="M5" s="9"/>
      <c r="N5" s="9"/>
      <c r="O5" s="1"/>
      <c r="P5" s="1"/>
      <c r="Q5" s="21" t="str">
        <f>IF(E5="","","*")</f>
        <v/>
      </c>
      <c r="R5" s="1"/>
      <c r="U5" s="15" t="s">
        <v>26</v>
      </c>
      <c r="V5" s="34">
        <f t="shared" si="0"/>
        <v>0</v>
      </c>
      <c r="W5" s="34">
        <f t="shared" si="1"/>
        <v>0</v>
      </c>
      <c r="X5" s="34">
        <f t="shared" si="2"/>
        <v>0</v>
      </c>
      <c r="Y5" s="34">
        <f t="shared" si="3"/>
        <v>0</v>
      </c>
      <c r="Z5" s="34">
        <f t="shared" ref="Z5:Z15" si="4">SUM(V5:Y5)</f>
        <v>0</v>
      </c>
    </row>
    <row r="6" spans="2:27">
      <c r="B6" s="127"/>
      <c r="C6" s="128"/>
      <c r="D6" s="19"/>
      <c r="E6" s="12"/>
      <c r="F6" s="12"/>
      <c r="G6" s="12"/>
      <c r="H6" s="8"/>
      <c r="I6" s="8"/>
      <c r="J6" s="8"/>
      <c r="K6" s="8"/>
      <c r="L6" s="8"/>
      <c r="M6" s="9"/>
      <c r="N6" s="9"/>
      <c r="O6" s="1"/>
      <c r="P6" s="1"/>
      <c r="Q6" s="21" t="str">
        <f t="shared" ref="Q6:Q33" si="5">IF(E6="","","*")</f>
        <v/>
      </c>
      <c r="R6" s="1"/>
      <c r="U6" s="15" t="s">
        <v>27</v>
      </c>
      <c r="V6" s="34">
        <f t="shared" si="0"/>
        <v>0</v>
      </c>
      <c r="W6" s="34">
        <f t="shared" si="1"/>
        <v>0</v>
      </c>
      <c r="X6" s="34">
        <f t="shared" si="2"/>
        <v>0</v>
      </c>
      <c r="Y6" s="34">
        <f t="shared" si="3"/>
        <v>0</v>
      </c>
      <c r="Z6" s="34">
        <f t="shared" si="4"/>
        <v>0</v>
      </c>
    </row>
    <row r="7" spans="2:27">
      <c r="B7" s="127"/>
      <c r="C7" s="128"/>
      <c r="D7" s="19"/>
      <c r="E7" s="6"/>
      <c r="F7" s="1"/>
      <c r="G7" s="1"/>
      <c r="H7" s="9"/>
      <c r="I7" s="9"/>
      <c r="J7" s="9"/>
      <c r="K7" s="9"/>
      <c r="L7" s="9"/>
      <c r="M7" s="9"/>
      <c r="N7" s="9"/>
      <c r="O7" s="1"/>
      <c r="P7" s="1"/>
      <c r="Q7" s="21" t="str">
        <f t="shared" si="5"/>
        <v/>
      </c>
      <c r="R7" s="1"/>
      <c r="U7" s="15" t="s">
        <v>28</v>
      </c>
      <c r="V7" s="34">
        <f t="shared" si="0"/>
        <v>0</v>
      </c>
      <c r="W7" s="34">
        <f t="shared" si="1"/>
        <v>0</v>
      </c>
      <c r="X7" s="34">
        <f t="shared" si="2"/>
        <v>0</v>
      </c>
      <c r="Y7" s="34">
        <f t="shared" si="3"/>
        <v>0</v>
      </c>
      <c r="Z7" s="34">
        <f t="shared" si="4"/>
        <v>0</v>
      </c>
    </row>
    <row r="8" spans="2:27">
      <c r="B8" s="127"/>
      <c r="C8" s="128"/>
      <c r="D8" s="19"/>
      <c r="E8" s="1"/>
      <c r="F8" s="1"/>
      <c r="G8" s="1"/>
      <c r="H8" s="9"/>
      <c r="I8" s="9"/>
      <c r="J8" s="9"/>
      <c r="K8" s="9"/>
      <c r="L8" s="9"/>
      <c r="M8" s="9"/>
      <c r="N8" s="9"/>
      <c r="O8" s="1"/>
      <c r="P8" s="1"/>
      <c r="Q8" s="21" t="str">
        <f t="shared" si="5"/>
        <v/>
      </c>
      <c r="R8" s="1"/>
      <c r="U8" s="15" t="s">
        <v>29</v>
      </c>
      <c r="V8" s="34">
        <f t="shared" si="0"/>
        <v>0</v>
      </c>
      <c r="W8" s="34">
        <f t="shared" si="1"/>
        <v>0</v>
      </c>
      <c r="X8" s="34">
        <f t="shared" si="2"/>
        <v>0</v>
      </c>
      <c r="Y8" s="34">
        <f t="shared" si="3"/>
        <v>0</v>
      </c>
      <c r="Z8" s="34">
        <f t="shared" si="4"/>
        <v>0</v>
      </c>
    </row>
    <row r="9" spans="2:27">
      <c r="B9" s="127"/>
      <c r="C9" s="128"/>
      <c r="D9" s="19"/>
      <c r="E9" s="1"/>
      <c r="F9" s="1"/>
      <c r="G9" s="1"/>
      <c r="H9" s="9"/>
      <c r="I9" s="9"/>
      <c r="J9" s="9"/>
      <c r="K9" s="9"/>
      <c r="L9" s="9"/>
      <c r="M9" s="9"/>
      <c r="N9" s="9"/>
      <c r="O9" s="1"/>
      <c r="P9" s="1"/>
      <c r="Q9" s="21" t="str">
        <f t="shared" si="5"/>
        <v/>
      </c>
      <c r="R9" s="1"/>
      <c r="U9" s="15" t="s">
        <v>30</v>
      </c>
      <c r="V9" s="34">
        <f t="shared" si="0"/>
        <v>0</v>
      </c>
      <c r="W9" s="34">
        <f t="shared" si="1"/>
        <v>0</v>
      </c>
      <c r="X9" s="34">
        <f t="shared" si="2"/>
        <v>0</v>
      </c>
      <c r="Y9" s="34">
        <f t="shared" si="3"/>
        <v>0</v>
      </c>
      <c r="Z9" s="34">
        <f t="shared" si="4"/>
        <v>0</v>
      </c>
    </row>
    <row r="10" spans="2:27">
      <c r="B10" s="127"/>
      <c r="C10" s="128"/>
      <c r="D10" s="19"/>
      <c r="E10" s="1"/>
      <c r="F10" s="1"/>
      <c r="G10" s="1"/>
      <c r="H10" s="9"/>
      <c r="I10" s="9"/>
      <c r="J10" s="9"/>
      <c r="K10" s="9"/>
      <c r="L10" s="9"/>
      <c r="M10" s="9"/>
      <c r="N10" s="9"/>
      <c r="O10" s="1"/>
      <c r="P10" s="1"/>
      <c r="Q10" s="21" t="str">
        <f t="shared" si="5"/>
        <v/>
      </c>
      <c r="R10" s="1"/>
      <c r="U10" s="15" t="s">
        <v>66</v>
      </c>
      <c r="V10" s="34">
        <f t="shared" si="0"/>
        <v>0</v>
      </c>
      <c r="W10" s="34">
        <f t="shared" si="1"/>
        <v>0</v>
      </c>
      <c r="X10" s="34">
        <f t="shared" si="2"/>
        <v>0</v>
      </c>
      <c r="Y10" s="34">
        <f t="shared" si="3"/>
        <v>0</v>
      </c>
      <c r="Z10" s="34">
        <f t="shared" si="4"/>
        <v>0</v>
      </c>
    </row>
    <row r="11" spans="2:27">
      <c r="B11" s="127"/>
      <c r="C11" s="128"/>
      <c r="D11" s="19"/>
      <c r="E11" s="1"/>
      <c r="F11" s="1"/>
      <c r="G11" s="1"/>
      <c r="H11" s="9"/>
      <c r="I11" s="9"/>
      <c r="J11" s="9"/>
      <c r="K11" s="9"/>
      <c r="L11" s="9"/>
      <c r="M11" s="9"/>
      <c r="N11" s="9"/>
      <c r="O11" s="1"/>
      <c r="P11" s="1"/>
      <c r="Q11" s="21" t="str">
        <f t="shared" si="5"/>
        <v/>
      </c>
      <c r="R11" s="1"/>
      <c r="U11" s="15"/>
      <c r="V11" s="34" t="str">
        <f t="shared" si="0"/>
        <v/>
      </c>
      <c r="W11" s="34" t="str">
        <f t="shared" si="1"/>
        <v/>
      </c>
      <c r="X11" s="34" t="str">
        <f t="shared" si="2"/>
        <v/>
      </c>
      <c r="Y11" s="34" t="str">
        <f t="shared" si="3"/>
        <v/>
      </c>
      <c r="Z11" s="34">
        <f t="shared" si="4"/>
        <v>0</v>
      </c>
    </row>
    <row r="12" spans="2:27">
      <c r="B12" s="127"/>
      <c r="C12" s="128"/>
      <c r="D12" s="19"/>
      <c r="E12" s="1"/>
      <c r="F12" s="1"/>
      <c r="G12" s="1"/>
      <c r="H12" s="9"/>
      <c r="I12" s="9"/>
      <c r="J12" s="9"/>
      <c r="K12" s="9"/>
      <c r="L12" s="9"/>
      <c r="M12" s="9"/>
      <c r="N12" s="9"/>
      <c r="O12" s="1"/>
      <c r="P12" s="1"/>
      <c r="Q12" s="21" t="str">
        <f t="shared" si="5"/>
        <v/>
      </c>
      <c r="R12" s="1"/>
      <c r="U12" s="15"/>
      <c r="V12" s="34" t="str">
        <f t="shared" si="0"/>
        <v/>
      </c>
      <c r="W12" s="34" t="str">
        <f t="shared" si="1"/>
        <v/>
      </c>
      <c r="X12" s="34" t="str">
        <f t="shared" si="2"/>
        <v/>
      </c>
      <c r="Y12" s="34" t="str">
        <f t="shared" si="3"/>
        <v/>
      </c>
      <c r="Z12" s="34">
        <f t="shared" si="4"/>
        <v>0</v>
      </c>
    </row>
    <row r="13" spans="2:27">
      <c r="B13" s="127"/>
      <c r="C13" s="128"/>
      <c r="D13" s="19"/>
      <c r="E13" s="1"/>
      <c r="F13" s="1"/>
      <c r="G13" s="1"/>
      <c r="H13" s="9"/>
      <c r="I13" s="9"/>
      <c r="J13" s="9"/>
      <c r="K13" s="9"/>
      <c r="L13" s="9"/>
      <c r="M13" s="9"/>
      <c r="N13" s="9"/>
      <c r="O13" s="1"/>
      <c r="P13" s="1"/>
      <c r="Q13" s="21" t="str">
        <f t="shared" si="5"/>
        <v/>
      </c>
      <c r="R13" s="1"/>
      <c r="U13" s="15"/>
      <c r="V13" s="34" t="str">
        <f t="shared" si="0"/>
        <v/>
      </c>
      <c r="W13" s="34" t="str">
        <f t="shared" si="1"/>
        <v/>
      </c>
      <c r="X13" s="34" t="str">
        <f t="shared" si="2"/>
        <v/>
      </c>
      <c r="Y13" s="34" t="str">
        <f t="shared" si="3"/>
        <v/>
      </c>
      <c r="Z13" s="34">
        <f t="shared" si="4"/>
        <v>0</v>
      </c>
    </row>
    <row r="14" spans="2:27">
      <c r="B14" s="127"/>
      <c r="C14" s="128"/>
      <c r="D14" s="19"/>
      <c r="E14" s="1"/>
      <c r="F14" s="1"/>
      <c r="G14" s="1"/>
      <c r="H14" s="9"/>
      <c r="I14" s="9"/>
      <c r="J14" s="9"/>
      <c r="K14" s="9"/>
      <c r="L14" s="9"/>
      <c r="M14" s="9"/>
      <c r="N14" s="9"/>
      <c r="O14" s="1"/>
      <c r="P14" s="1"/>
      <c r="Q14" s="21" t="str">
        <f t="shared" si="5"/>
        <v/>
      </c>
      <c r="R14" s="1"/>
      <c r="U14" s="15"/>
      <c r="V14" s="34" t="str">
        <f t="shared" si="0"/>
        <v/>
      </c>
      <c r="W14" s="34" t="str">
        <f t="shared" si="1"/>
        <v/>
      </c>
      <c r="X14" s="34" t="str">
        <f t="shared" si="2"/>
        <v/>
      </c>
      <c r="Y14" s="34" t="str">
        <f t="shared" si="3"/>
        <v/>
      </c>
      <c r="Z14" s="34">
        <f t="shared" si="4"/>
        <v>0</v>
      </c>
    </row>
    <row r="15" spans="2:27">
      <c r="B15" s="127"/>
      <c r="C15" s="128"/>
      <c r="D15" s="19"/>
      <c r="E15" s="1"/>
      <c r="F15" s="1"/>
      <c r="G15" s="1"/>
      <c r="H15" s="9"/>
      <c r="I15" s="9"/>
      <c r="J15" s="9"/>
      <c r="K15" s="9"/>
      <c r="L15" s="9"/>
      <c r="M15" s="9"/>
      <c r="N15" s="9"/>
      <c r="O15" s="1"/>
      <c r="P15" s="1"/>
      <c r="Q15" s="21" t="str">
        <f t="shared" si="5"/>
        <v/>
      </c>
      <c r="R15" s="1"/>
      <c r="U15" s="15" t="s">
        <v>31</v>
      </c>
      <c r="V15" s="34">
        <f>SUM(V4:V14)</f>
        <v>0</v>
      </c>
      <c r="W15" s="34">
        <f>SUM(W4:W14)</f>
        <v>0</v>
      </c>
      <c r="X15" s="34">
        <f>SUM(X4:X14)</f>
        <v>0</v>
      </c>
      <c r="Y15" s="34">
        <f>SUM(Y4:Y14)</f>
        <v>0</v>
      </c>
      <c r="Z15" s="34">
        <f t="shared" si="4"/>
        <v>0</v>
      </c>
    </row>
    <row r="16" spans="2:27">
      <c r="B16" s="127"/>
      <c r="C16" s="128"/>
      <c r="D16" s="19"/>
      <c r="E16" s="1"/>
      <c r="F16" s="1"/>
      <c r="G16" s="1"/>
      <c r="H16" s="9"/>
      <c r="I16" s="9"/>
      <c r="J16" s="9"/>
      <c r="K16" s="9"/>
      <c r="L16" s="9"/>
      <c r="M16" s="9"/>
      <c r="N16" s="9"/>
      <c r="O16" s="1"/>
      <c r="P16" s="1"/>
      <c r="Q16" s="21" t="str">
        <f t="shared" si="5"/>
        <v/>
      </c>
      <c r="R16" s="1"/>
      <c r="U16" s="216" t="s">
        <v>71</v>
      </c>
      <c r="V16" s="216"/>
      <c r="W16" s="216"/>
      <c r="X16" s="216"/>
      <c r="Y16" s="216"/>
      <c r="Z16" s="216"/>
      <c r="AA16" s="216"/>
    </row>
    <row r="17" spans="2:29">
      <c r="B17" s="127"/>
      <c r="C17" s="128"/>
      <c r="D17" s="19"/>
      <c r="E17" s="1"/>
      <c r="F17" s="1"/>
      <c r="G17" s="1"/>
      <c r="H17" s="9"/>
      <c r="I17" s="9"/>
      <c r="J17" s="9"/>
      <c r="K17" s="9"/>
      <c r="L17" s="9"/>
      <c r="M17" s="9"/>
      <c r="N17" s="9"/>
      <c r="O17" s="1"/>
      <c r="P17" s="1"/>
      <c r="Q17" s="21" t="str">
        <f t="shared" si="5"/>
        <v/>
      </c>
      <c r="R17" s="1"/>
      <c r="U17" s="216" t="s">
        <v>69</v>
      </c>
      <c r="V17" s="216"/>
      <c r="W17" s="216"/>
      <c r="X17" s="216"/>
      <c r="Y17" s="216"/>
    </row>
    <row r="18" spans="2:29">
      <c r="B18" s="127"/>
      <c r="C18" s="128"/>
      <c r="D18" s="19"/>
      <c r="E18" s="1"/>
      <c r="F18" s="1"/>
      <c r="G18" s="1"/>
      <c r="H18" s="9"/>
      <c r="I18" s="9"/>
      <c r="J18" s="9"/>
      <c r="K18" s="9"/>
      <c r="L18" s="9"/>
      <c r="M18" s="9"/>
      <c r="N18" s="9"/>
      <c r="O18" s="1"/>
      <c r="P18" s="1"/>
      <c r="Q18" s="21" t="str">
        <f t="shared" si="5"/>
        <v/>
      </c>
      <c r="R18" s="1"/>
      <c r="U18" s="216" t="s">
        <v>72</v>
      </c>
      <c r="V18" s="216"/>
      <c r="W18" s="216"/>
      <c r="X18" s="216"/>
      <c r="Y18" s="216"/>
    </row>
    <row r="19" spans="2:29">
      <c r="B19" s="127"/>
      <c r="C19" s="128"/>
      <c r="D19" s="19"/>
      <c r="E19" s="1"/>
      <c r="F19" s="1"/>
      <c r="G19" s="2"/>
      <c r="H19" s="9"/>
      <c r="I19" s="9"/>
      <c r="J19" s="9"/>
      <c r="K19" s="9"/>
      <c r="L19" s="9"/>
      <c r="M19" s="9"/>
      <c r="N19" s="9"/>
      <c r="O19" s="1"/>
      <c r="P19" s="1"/>
      <c r="Q19" s="21" t="str">
        <f t="shared" si="5"/>
        <v/>
      </c>
      <c r="R19" s="1"/>
      <c r="U19" s="26"/>
      <c r="V19" s="26"/>
      <c r="W19" s="26"/>
      <c r="X19" s="26"/>
      <c r="Y19" s="26"/>
    </row>
    <row r="20" spans="2:29">
      <c r="B20" s="127"/>
      <c r="C20" s="128"/>
      <c r="D20" s="19"/>
      <c r="E20" s="1"/>
      <c r="F20" s="1"/>
      <c r="G20" s="2"/>
      <c r="H20" s="9"/>
      <c r="I20" s="9"/>
      <c r="J20" s="9"/>
      <c r="K20" s="9"/>
      <c r="L20" s="9"/>
      <c r="M20" s="9"/>
      <c r="N20" s="9"/>
      <c r="O20" s="1"/>
      <c r="P20" s="1"/>
      <c r="Q20" s="21" t="str">
        <f t="shared" si="5"/>
        <v/>
      </c>
      <c r="R20" s="1"/>
    </row>
    <row r="21" spans="2:29">
      <c r="B21" s="127"/>
      <c r="C21" s="128"/>
      <c r="D21" s="19"/>
      <c r="E21" s="1"/>
      <c r="F21" s="1"/>
      <c r="G21" s="2"/>
      <c r="H21" s="9"/>
      <c r="I21" s="9"/>
      <c r="J21" s="9"/>
      <c r="K21" s="9"/>
      <c r="L21" s="9"/>
      <c r="M21" s="9"/>
      <c r="N21" s="9"/>
      <c r="O21" s="1"/>
      <c r="P21" s="1"/>
      <c r="Q21" s="21" t="str">
        <f t="shared" si="5"/>
        <v/>
      </c>
      <c r="R21" s="1"/>
      <c r="U21" t="s">
        <v>33</v>
      </c>
      <c r="W21" s="5" t="s">
        <v>32</v>
      </c>
    </row>
    <row r="22" spans="2:29">
      <c r="B22" s="127"/>
      <c r="C22" s="128"/>
      <c r="D22" s="19"/>
      <c r="E22" s="1"/>
      <c r="F22" s="1"/>
      <c r="G22" s="2"/>
      <c r="H22" s="9"/>
      <c r="I22" s="9"/>
      <c r="J22" s="9"/>
      <c r="K22" s="9"/>
      <c r="L22" s="9"/>
      <c r="M22" s="9"/>
      <c r="N22" s="9"/>
      <c r="O22" s="1"/>
      <c r="P22" s="1"/>
      <c r="Q22" s="21" t="str">
        <f t="shared" si="5"/>
        <v/>
      </c>
      <c r="R22" s="1"/>
      <c r="U22" s="220" t="s">
        <v>56</v>
      </c>
      <c r="V22" s="220" t="s">
        <v>57</v>
      </c>
      <c r="W22" s="220" t="s">
        <v>52</v>
      </c>
      <c r="X22" s="219" t="s">
        <v>7</v>
      </c>
      <c r="Y22" s="219"/>
      <c r="Z22" s="220" t="s">
        <v>8</v>
      </c>
      <c r="AA22" s="219" t="s">
        <v>9</v>
      </c>
      <c r="AB22" s="219"/>
      <c r="AC22" s="213" t="s">
        <v>22</v>
      </c>
    </row>
    <row r="23" spans="2:29">
      <c r="B23" s="127"/>
      <c r="C23" s="128"/>
      <c r="D23" s="19"/>
      <c r="E23" s="1"/>
      <c r="F23" s="1"/>
      <c r="G23" s="2"/>
      <c r="H23" s="9"/>
      <c r="I23" s="9"/>
      <c r="J23" s="9"/>
      <c r="K23" s="9"/>
      <c r="L23" s="9"/>
      <c r="M23" s="9"/>
      <c r="N23" s="9"/>
      <c r="O23" s="1"/>
      <c r="P23" s="1"/>
      <c r="Q23" s="21" t="str">
        <f t="shared" si="5"/>
        <v/>
      </c>
      <c r="R23" s="1"/>
      <c r="U23" s="221"/>
      <c r="V23" s="221"/>
      <c r="W23" s="221"/>
      <c r="X23" s="24" t="s">
        <v>31</v>
      </c>
      <c r="Y23" s="24" t="s">
        <v>65</v>
      </c>
      <c r="Z23" s="221"/>
      <c r="AA23" s="24" t="s">
        <v>31</v>
      </c>
      <c r="AB23" s="24" t="s">
        <v>65</v>
      </c>
      <c r="AC23" s="214"/>
    </row>
    <row r="24" spans="2:29">
      <c r="B24" s="127"/>
      <c r="C24" s="128"/>
      <c r="D24" s="19"/>
      <c r="E24" s="1"/>
      <c r="F24" s="1"/>
      <c r="G24" s="2"/>
      <c r="H24" s="9"/>
      <c r="I24" s="9"/>
      <c r="J24" s="9"/>
      <c r="K24" s="9"/>
      <c r="L24" s="9"/>
      <c r="M24" s="9"/>
      <c r="N24" s="9"/>
      <c r="O24" s="1"/>
      <c r="P24" s="1"/>
      <c r="Q24" s="21" t="str">
        <f t="shared" si="5"/>
        <v/>
      </c>
      <c r="R24" s="1"/>
      <c r="U24" s="14" t="s">
        <v>44</v>
      </c>
      <c r="V24" s="25" t="s">
        <v>34</v>
      </c>
      <c r="W24" s="7" t="s">
        <v>54</v>
      </c>
      <c r="X24" s="10">
        <f t="shared" ref="X24:X35" si="6">SUMPRODUCT(($F$5:$F$33=$V24)*1,J$5:J$33)</f>
        <v>0</v>
      </c>
      <c r="Y24" s="10">
        <f t="shared" ref="Y24:Y35" si="7">SUMPRODUCT(($F$5:$F$33=$V24)*1,($Q$5:$Q$33="*")*1,J$5:J$33)</f>
        <v>0</v>
      </c>
      <c r="Z24" s="10">
        <f t="shared" ref="Z24:Z35" si="8">SUMPRODUCT(($F$5:$F$33=$V24)*1,K$5:K$33)</f>
        <v>0</v>
      </c>
      <c r="AA24" s="10">
        <f t="shared" ref="AA24:AA35" si="9">SUMPRODUCT(($F$5:$F$33=$V24)*1,L$5:L$33)</f>
        <v>0</v>
      </c>
      <c r="AB24" s="10">
        <f t="shared" ref="AB24:AB35" si="10">SUMPRODUCT(($F$5:$F$33=$V24)*1,($Q$5:$Q$33="*")*1,L$5:L$33)</f>
        <v>0</v>
      </c>
      <c r="AC24" s="10">
        <f t="shared" ref="AC24:AC35" si="11">SUMPRODUCT(($F$5:$F$33=$V24)*1,M$5:M$33)</f>
        <v>0</v>
      </c>
    </row>
    <row r="25" spans="2:29">
      <c r="B25" s="127"/>
      <c r="C25" s="128"/>
      <c r="D25" s="19"/>
      <c r="E25" s="1"/>
      <c r="F25" s="1"/>
      <c r="G25" s="2"/>
      <c r="H25" s="9"/>
      <c r="I25" s="9"/>
      <c r="J25" s="9"/>
      <c r="K25" s="9"/>
      <c r="L25" s="9"/>
      <c r="M25" s="9"/>
      <c r="N25" s="9"/>
      <c r="O25" s="1"/>
      <c r="P25" s="1"/>
      <c r="Q25" s="21" t="str">
        <f t="shared" si="5"/>
        <v/>
      </c>
      <c r="R25" s="1"/>
      <c r="U25" s="14" t="s">
        <v>36</v>
      </c>
      <c r="V25" s="15" t="s">
        <v>36</v>
      </c>
      <c r="W25" s="4"/>
      <c r="X25" s="10">
        <f t="shared" si="6"/>
        <v>0</v>
      </c>
      <c r="Y25" s="10">
        <f t="shared" si="7"/>
        <v>0</v>
      </c>
      <c r="Z25" s="10">
        <f t="shared" si="8"/>
        <v>0</v>
      </c>
      <c r="AA25" s="10">
        <f t="shared" si="9"/>
        <v>0</v>
      </c>
      <c r="AB25" s="10">
        <f t="shared" si="10"/>
        <v>0</v>
      </c>
      <c r="AC25" s="10">
        <f t="shared" si="11"/>
        <v>0</v>
      </c>
    </row>
    <row r="26" spans="2:29">
      <c r="B26" s="127"/>
      <c r="C26" s="128"/>
      <c r="D26" s="19"/>
      <c r="E26" s="1"/>
      <c r="F26" s="1"/>
      <c r="G26" s="2"/>
      <c r="H26" s="9"/>
      <c r="I26" s="9"/>
      <c r="J26" s="9"/>
      <c r="K26" s="9"/>
      <c r="L26" s="9"/>
      <c r="M26" s="9"/>
      <c r="N26" s="9"/>
      <c r="O26" s="1"/>
      <c r="P26" s="1"/>
      <c r="Q26" s="21" t="str">
        <f t="shared" si="5"/>
        <v/>
      </c>
      <c r="R26" s="1"/>
      <c r="U26" s="218" t="s">
        <v>45</v>
      </c>
      <c r="V26" s="15" t="s">
        <v>37</v>
      </c>
      <c r="W26" s="4"/>
      <c r="X26" s="10">
        <f t="shared" si="6"/>
        <v>0</v>
      </c>
      <c r="Y26" s="10">
        <f t="shared" si="7"/>
        <v>0</v>
      </c>
      <c r="Z26" s="10">
        <f t="shared" si="8"/>
        <v>0</v>
      </c>
      <c r="AA26" s="10">
        <f t="shared" si="9"/>
        <v>0</v>
      </c>
      <c r="AB26" s="10">
        <f t="shared" si="10"/>
        <v>0</v>
      </c>
      <c r="AC26" s="10">
        <f t="shared" si="11"/>
        <v>0</v>
      </c>
    </row>
    <row r="27" spans="2:29">
      <c r="B27" s="127"/>
      <c r="C27" s="128"/>
      <c r="D27" s="19"/>
      <c r="E27" s="1"/>
      <c r="F27" s="1"/>
      <c r="G27" s="2"/>
      <c r="H27" s="9"/>
      <c r="I27" s="9"/>
      <c r="J27" s="9"/>
      <c r="K27" s="9"/>
      <c r="L27" s="9"/>
      <c r="M27" s="9"/>
      <c r="N27" s="9"/>
      <c r="O27" s="1"/>
      <c r="P27" s="1"/>
      <c r="Q27" s="21" t="str">
        <f t="shared" si="5"/>
        <v/>
      </c>
      <c r="R27" s="1"/>
      <c r="U27" s="218"/>
      <c r="V27" s="15" t="s">
        <v>38</v>
      </c>
      <c r="W27" s="4"/>
      <c r="X27" s="10">
        <f t="shared" si="6"/>
        <v>0</v>
      </c>
      <c r="Y27" s="10">
        <f t="shared" si="7"/>
        <v>0</v>
      </c>
      <c r="Z27" s="10">
        <f t="shared" si="8"/>
        <v>0</v>
      </c>
      <c r="AA27" s="10">
        <f t="shared" si="9"/>
        <v>0</v>
      </c>
      <c r="AB27" s="10">
        <f t="shared" si="10"/>
        <v>0</v>
      </c>
      <c r="AC27" s="10">
        <f t="shared" si="11"/>
        <v>0</v>
      </c>
    </row>
    <row r="28" spans="2:29">
      <c r="B28" s="127"/>
      <c r="C28" s="128"/>
      <c r="D28" s="19"/>
      <c r="E28" s="1"/>
      <c r="F28" s="1"/>
      <c r="G28" s="2"/>
      <c r="H28" s="9"/>
      <c r="I28" s="9"/>
      <c r="J28" s="9"/>
      <c r="K28" s="9"/>
      <c r="L28" s="9"/>
      <c r="M28" s="9"/>
      <c r="N28" s="9"/>
      <c r="O28" s="1"/>
      <c r="P28" s="1"/>
      <c r="Q28" s="21" t="str">
        <f t="shared" si="5"/>
        <v/>
      </c>
      <c r="R28" s="1"/>
      <c r="U28" s="218"/>
      <c r="V28" s="15" t="s">
        <v>39</v>
      </c>
      <c r="W28" s="4"/>
      <c r="X28" s="10">
        <f t="shared" si="6"/>
        <v>0</v>
      </c>
      <c r="Y28" s="10">
        <f t="shared" si="7"/>
        <v>0</v>
      </c>
      <c r="Z28" s="10">
        <f t="shared" si="8"/>
        <v>0</v>
      </c>
      <c r="AA28" s="10">
        <f t="shared" si="9"/>
        <v>0</v>
      </c>
      <c r="AB28" s="10">
        <f t="shared" si="10"/>
        <v>0</v>
      </c>
      <c r="AC28" s="10">
        <f t="shared" si="11"/>
        <v>0</v>
      </c>
    </row>
    <row r="29" spans="2:29">
      <c r="B29" s="127"/>
      <c r="C29" s="128"/>
      <c r="D29" s="19"/>
      <c r="E29" s="1"/>
      <c r="F29" s="1"/>
      <c r="G29" s="2"/>
      <c r="H29" s="9"/>
      <c r="I29" s="9"/>
      <c r="J29" s="9"/>
      <c r="K29" s="9"/>
      <c r="L29" s="9"/>
      <c r="M29" s="9"/>
      <c r="N29" s="9"/>
      <c r="O29" s="1"/>
      <c r="P29" s="1"/>
      <c r="Q29" s="21" t="str">
        <f t="shared" si="5"/>
        <v/>
      </c>
      <c r="R29" s="1"/>
      <c r="U29" s="218"/>
      <c r="V29" s="15" t="s">
        <v>48</v>
      </c>
      <c r="W29" s="4"/>
      <c r="X29" s="10">
        <f t="shared" si="6"/>
        <v>0</v>
      </c>
      <c r="Y29" s="10">
        <f t="shared" si="7"/>
        <v>0</v>
      </c>
      <c r="Z29" s="10">
        <f t="shared" si="8"/>
        <v>0</v>
      </c>
      <c r="AA29" s="10">
        <f t="shared" si="9"/>
        <v>0</v>
      </c>
      <c r="AB29" s="10">
        <f t="shared" si="10"/>
        <v>0</v>
      </c>
      <c r="AC29" s="10">
        <f t="shared" si="11"/>
        <v>0</v>
      </c>
    </row>
    <row r="30" spans="2:29">
      <c r="B30" s="127"/>
      <c r="C30" s="128"/>
      <c r="D30" s="19"/>
      <c r="E30" s="1"/>
      <c r="F30" s="1"/>
      <c r="G30" s="2"/>
      <c r="H30" s="9"/>
      <c r="I30" s="9"/>
      <c r="J30" s="9"/>
      <c r="K30" s="9"/>
      <c r="L30" s="9"/>
      <c r="M30" s="9"/>
      <c r="N30" s="9"/>
      <c r="O30" s="1"/>
      <c r="P30" s="1"/>
      <c r="Q30" s="21" t="str">
        <f t="shared" si="5"/>
        <v/>
      </c>
      <c r="R30" s="1"/>
      <c r="U30" s="218"/>
      <c r="V30" s="15" t="s">
        <v>35</v>
      </c>
      <c r="W30" s="4" t="s">
        <v>53</v>
      </c>
      <c r="X30" s="10">
        <f t="shared" si="6"/>
        <v>0</v>
      </c>
      <c r="Y30" s="10">
        <f t="shared" si="7"/>
        <v>0</v>
      </c>
      <c r="Z30" s="10">
        <f t="shared" si="8"/>
        <v>0</v>
      </c>
      <c r="AA30" s="10">
        <f t="shared" si="9"/>
        <v>0</v>
      </c>
      <c r="AB30" s="10">
        <f t="shared" si="10"/>
        <v>0</v>
      </c>
      <c r="AC30" s="10">
        <f t="shared" si="11"/>
        <v>0</v>
      </c>
    </row>
    <row r="31" spans="2:29">
      <c r="B31" s="127"/>
      <c r="C31" s="128"/>
      <c r="D31" s="19"/>
      <c r="E31" s="1"/>
      <c r="F31" s="1"/>
      <c r="G31" s="2"/>
      <c r="H31" s="9"/>
      <c r="I31" s="9"/>
      <c r="J31" s="9"/>
      <c r="K31" s="9"/>
      <c r="L31" s="9"/>
      <c r="M31" s="9"/>
      <c r="N31" s="9"/>
      <c r="O31" s="1"/>
      <c r="P31" s="1"/>
      <c r="Q31" s="21" t="str">
        <f t="shared" si="5"/>
        <v/>
      </c>
      <c r="R31" s="1"/>
      <c r="U31" s="218"/>
      <c r="V31" s="15" t="s">
        <v>55</v>
      </c>
      <c r="W31" s="4"/>
      <c r="X31" s="10">
        <f t="shared" si="6"/>
        <v>0</v>
      </c>
      <c r="Y31" s="10">
        <f t="shared" si="7"/>
        <v>0</v>
      </c>
      <c r="Z31" s="10">
        <f t="shared" si="8"/>
        <v>0</v>
      </c>
      <c r="AA31" s="10">
        <f t="shared" si="9"/>
        <v>0</v>
      </c>
      <c r="AB31" s="10">
        <f t="shared" si="10"/>
        <v>0</v>
      </c>
      <c r="AC31" s="10">
        <f t="shared" si="11"/>
        <v>0</v>
      </c>
    </row>
    <row r="32" spans="2:29">
      <c r="B32" s="127"/>
      <c r="C32" s="128"/>
      <c r="D32" s="19"/>
      <c r="E32" s="1"/>
      <c r="F32" s="1"/>
      <c r="G32" s="2"/>
      <c r="H32" s="9"/>
      <c r="I32" s="9"/>
      <c r="J32" s="9"/>
      <c r="K32" s="9"/>
      <c r="L32" s="9"/>
      <c r="M32" s="9"/>
      <c r="N32" s="9"/>
      <c r="O32" s="1"/>
      <c r="P32" s="1"/>
      <c r="Q32" s="21" t="str">
        <f t="shared" si="5"/>
        <v/>
      </c>
      <c r="R32" s="1"/>
      <c r="U32" s="14" t="s">
        <v>50</v>
      </c>
      <c r="V32" s="15" t="s">
        <v>42</v>
      </c>
      <c r="W32" s="4"/>
      <c r="X32" s="10">
        <f t="shared" si="6"/>
        <v>0</v>
      </c>
      <c r="Y32" s="10">
        <f t="shared" si="7"/>
        <v>0</v>
      </c>
      <c r="Z32" s="10">
        <f t="shared" si="8"/>
        <v>0</v>
      </c>
      <c r="AA32" s="10">
        <f t="shared" si="9"/>
        <v>0</v>
      </c>
      <c r="AB32" s="10">
        <f t="shared" si="10"/>
        <v>0</v>
      </c>
      <c r="AC32" s="10">
        <f t="shared" si="11"/>
        <v>0</v>
      </c>
    </row>
    <row r="33" spans="2:29">
      <c r="B33" s="127"/>
      <c r="C33" s="128"/>
      <c r="D33" s="19"/>
      <c r="E33" s="1"/>
      <c r="F33" s="1"/>
      <c r="G33" s="2"/>
      <c r="H33" s="9"/>
      <c r="I33" s="9"/>
      <c r="J33" s="9"/>
      <c r="K33" s="9"/>
      <c r="L33" s="9"/>
      <c r="M33" s="9"/>
      <c r="N33" s="9"/>
      <c r="O33" s="1"/>
      <c r="P33" s="1"/>
      <c r="Q33" s="21" t="str">
        <f t="shared" si="5"/>
        <v/>
      </c>
      <c r="R33" s="1"/>
      <c r="U33" s="14" t="s">
        <v>43</v>
      </c>
      <c r="V33" s="15" t="s">
        <v>49</v>
      </c>
      <c r="W33" s="4"/>
      <c r="X33" s="10">
        <f t="shared" si="6"/>
        <v>0</v>
      </c>
      <c r="Y33" s="10">
        <f t="shared" si="7"/>
        <v>0</v>
      </c>
      <c r="Z33" s="10">
        <f t="shared" si="8"/>
        <v>0</v>
      </c>
      <c r="AA33" s="10">
        <f t="shared" si="9"/>
        <v>0</v>
      </c>
      <c r="AB33" s="10">
        <f t="shared" si="10"/>
        <v>0</v>
      </c>
      <c r="AC33" s="10">
        <f t="shared" si="11"/>
        <v>0</v>
      </c>
    </row>
    <row r="34" spans="2:29" ht="13.5" customHeight="1">
      <c r="B34" s="210" t="s">
        <v>59</v>
      </c>
      <c r="C34" s="211"/>
      <c r="D34" s="211"/>
      <c r="E34" s="211"/>
      <c r="F34" s="211"/>
      <c r="G34" s="212"/>
      <c r="H34" s="20">
        <f>SUM(H5:H33)</f>
        <v>0</v>
      </c>
      <c r="I34" s="20">
        <v>0</v>
      </c>
      <c r="J34" s="20">
        <v>0</v>
      </c>
      <c r="K34" s="20">
        <v>0</v>
      </c>
      <c r="L34" s="20">
        <v>0</v>
      </c>
      <c r="M34" s="20">
        <v>0</v>
      </c>
      <c r="N34" s="20">
        <v>0</v>
      </c>
      <c r="O34" s="21"/>
      <c r="P34" s="21" t="s">
        <v>2</v>
      </c>
      <c r="Q34" s="21"/>
      <c r="R34" s="21"/>
      <c r="U34" s="14" t="s">
        <v>51</v>
      </c>
      <c r="V34" s="15" t="s">
        <v>40</v>
      </c>
      <c r="W34" s="4"/>
      <c r="X34" s="10">
        <f t="shared" si="6"/>
        <v>0</v>
      </c>
      <c r="Y34" s="10">
        <f t="shared" si="7"/>
        <v>0</v>
      </c>
      <c r="Z34" s="10">
        <f t="shared" si="8"/>
        <v>0</v>
      </c>
      <c r="AA34" s="10">
        <f t="shared" si="9"/>
        <v>0</v>
      </c>
      <c r="AB34" s="10">
        <f t="shared" si="10"/>
        <v>0</v>
      </c>
      <c r="AC34" s="10">
        <f t="shared" si="11"/>
        <v>0</v>
      </c>
    </row>
    <row r="35" spans="2:29">
      <c r="B35" s="222" t="s">
        <v>60</v>
      </c>
      <c r="C35" s="223"/>
      <c r="D35" s="223"/>
      <c r="E35" s="223"/>
      <c r="F35" s="223"/>
      <c r="G35" s="224"/>
      <c r="H35" s="22" t="s">
        <v>64</v>
      </c>
      <c r="I35" s="22" t="s">
        <v>2</v>
      </c>
      <c r="J35" s="22">
        <f>SUMPRODUCT(($Q$5:$Q$33="*")*1,J$5:J$33)</f>
        <v>0</v>
      </c>
      <c r="K35" s="22">
        <f>SUMPRODUCT(($Q$5:$Q$33="*")*1,K$5:K$33)</f>
        <v>0</v>
      </c>
      <c r="L35" s="22">
        <f>SUMPRODUCT(($Q$5:$Q$33="*")*1,L$5:L$33)</f>
        <v>0</v>
      </c>
      <c r="M35" s="22">
        <f>SUMPRODUCT(($Q$5:$Q$33="*")*1,M$5:M$33)</f>
        <v>0</v>
      </c>
      <c r="N35" s="22" t="s">
        <v>64</v>
      </c>
      <c r="O35" s="23" t="s">
        <v>2</v>
      </c>
      <c r="P35" s="23" t="s">
        <v>2</v>
      </c>
      <c r="Q35" s="23" t="s">
        <v>2</v>
      </c>
      <c r="R35" s="23" t="s">
        <v>2</v>
      </c>
      <c r="U35" s="14" t="s">
        <v>47</v>
      </c>
      <c r="V35" s="15" t="s">
        <v>46</v>
      </c>
      <c r="W35" s="4"/>
      <c r="X35" s="10">
        <f t="shared" si="6"/>
        <v>0</v>
      </c>
      <c r="Y35" s="10">
        <f t="shared" si="7"/>
        <v>0</v>
      </c>
      <c r="Z35" s="10">
        <f t="shared" si="8"/>
        <v>0</v>
      </c>
      <c r="AA35" s="10">
        <f t="shared" si="9"/>
        <v>0</v>
      </c>
      <c r="AB35" s="10">
        <f t="shared" si="10"/>
        <v>0</v>
      </c>
      <c r="AC35" s="10">
        <f t="shared" si="11"/>
        <v>0</v>
      </c>
    </row>
    <row r="36" spans="2:29" ht="13.5" customHeight="1">
      <c r="E36" t="s">
        <v>15</v>
      </c>
      <c r="U36" s="208" t="s">
        <v>31</v>
      </c>
      <c r="V36" s="208"/>
      <c r="W36" s="4"/>
      <c r="X36" s="10">
        <f t="shared" ref="X36:AC36" si="12">SUM(X24:X35)</f>
        <v>0</v>
      </c>
      <c r="Y36" s="10">
        <f t="shared" si="12"/>
        <v>0</v>
      </c>
      <c r="Z36" s="10">
        <f t="shared" si="12"/>
        <v>0</v>
      </c>
      <c r="AA36" s="10">
        <f t="shared" si="12"/>
        <v>0</v>
      </c>
      <c r="AB36" s="10">
        <f t="shared" si="12"/>
        <v>0</v>
      </c>
      <c r="AC36" s="10">
        <f t="shared" si="12"/>
        <v>0</v>
      </c>
    </row>
    <row r="37" spans="2:29">
      <c r="C37" s="217" t="s">
        <v>67</v>
      </c>
      <c r="D37" s="217"/>
      <c r="E37" s="217"/>
      <c r="F37" s="217"/>
      <c r="G37" s="217"/>
      <c r="H37" s="217"/>
      <c r="I37" s="217"/>
      <c r="J37" s="217"/>
      <c r="K37" s="217"/>
      <c r="L37" s="217"/>
      <c r="M37" s="217"/>
      <c r="N37" s="217"/>
      <c r="O37" s="217"/>
      <c r="P37" s="217"/>
      <c r="Q37" s="217"/>
      <c r="U37" s="11" t="s">
        <v>58</v>
      </c>
    </row>
    <row r="38" spans="2:29">
      <c r="C38" s="215" t="s">
        <v>70</v>
      </c>
      <c r="D38" s="215"/>
      <c r="E38" s="215"/>
      <c r="F38" s="215"/>
      <c r="G38" s="215"/>
      <c r="H38" s="215"/>
      <c r="I38" s="215"/>
      <c r="J38" s="215"/>
      <c r="K38" s="215"/>
      <c r="L38" s="215"/>
      <c r="M38" s="215"/>
      <c r="N38" s="215"/>
      <c r="O38" s="215"/>
      <c r="P38" s="215"/>
    </row>
  </sheetData>
  <mergeCells count="31">
    <mergeCell ref="D1:F1"/>
    <mergeCell ref="X22:Y22"/>
    <mergeCell ref="U22:U23"/>
    <mergeCell ref="V22:V23"/>
    <mergeCell ref="W22:W23"/>
    <mergeCell ref="H1:O1"/>
    <mergeCell ref="L2:O2"/>
    <mergeCell ref="O3:O4"/>
    <mergeCell ref="P3:P4"/>
    <mergeCell ref="R3:R4"/>
    <mergeCell ref="Q3:Q4"/>
    <mergeCell ref="F3:F4"/>
    <mergeCell ref="I3:I4"/>
    <mergeCell ref="J3:M3"/>
    <mergeCell ref="B3:D3"/>
    <mergeCell ref="N3:N4"/>
    <mergeCell ref="AC22:AC23"/>
    <mergeCell ref="C38:P38"/>
    <mergeCell ref="U16:AA16"/>
    <mergeCell ref="U18:Y18"/>
    <mergeCell ref="C37:Q37"/>
    <mergeCell ref="U26:U31"/>
    <mergeCell ref="U17:Y17"/>
    <mergeCell ref="AA22:AB22"/>
    <mergeCell ref="Z22:Z23"/>
    <mergeCell ref="B35:G35"/>
    <mergeCell ref="H3:H4"/>
    <mergeCell ref="U36:V36"/>
    <mergeCell ref="E3:E4"/>
    <mergeCell ref="G3:G4"/>
    <mergeCell ref="B34:G34"/>
  </mergeCells>
  <phoneticPr fontId="4"/>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07"/>
  <sheetViews>
    <sheetView workbookViewId="0">
      <selection activeCell="M22" sqref="M22"/>
    </sheetView>
  </sheetViews>
  <sheetFormatPr defaultRowHeight="13.5"/>
  <cols>
    <col min="1" max="1" width="1.125" customWidth="1"/>
    <col min="2" max="2" width="2.5" customWidth="1"/>
    <col min="3" max="3" width="3.5" customWidth="1"/>
    <col min="4" max="4" width="3.75" customWidth="1"/>
    <col min="5" max="5" width="4.625" customWidth="1"/>
    <col min="6" max="6" width="8.25" customWidth="1"/>
    <col min="7" max="7" width="17.5" customWidth="1"/>
    <col min="8" max="8" width="8.25" customWidth="1"/>
    <col min="9" max="9" width="6.625" customWidth="1"/>
    <col min="10" max="10" width="7.875" customWidth="1"/>
    <col min="11" max="11" width="8.125" customWidth="1"/>
    <col min="12" max="12" width="10.25" customWidth="1"/>
    <col min="13" max="13" width="8.5" customWidth="1"/>
    <col min="14" max="14" width="7.625" customWidth="1"/>
    <col min="15" max="15" width="7.5" customWidth="1"/>
    <col min="17" max="17" width="2.5" customWidth="1"/>
    <col min="18" max="18" width="13.125" customWidth="1"/>
    <col min="19" max="19" width="9" customWidth="1"/>
    <col min="20" max="20" width="2" customWidth="1"/>
    <col min="21" max="21" width="15.25" customWidth="1"/>
    <col min="22" max="22" width="13.125" customWidth="1"/>
    <col min="23" max="23" width="15.125" customWidth="1"/>
    <col min="24" max="24" width="12.375" customWidth="1"/>
    <col min="25" max="25" width="11.875" customWidth="1"/>
    <col min="26" max="26" width="10.875" customWidth="1"/>
    <col min="27" max="27" width="12.875" customWidth="1"/>
    <col min="28" max="28" width="12.625" customWidth="1"/>
    <col min="29" max="31" width="9" customWidth="1"/>
  </cols>
  <sheetData>
    <row r="1" spans="1:26">
      <c r="D1" s="225" t="s">
        <v>12</v>
      </c>
      <c r="E1" s="225"/>
      <c r="F1" s="225"/>
      <c r="H1" s="226" t="s">
        <v>13</v>
      </c>
      <c r="I1" s="226"/>
      <c r="J1" s="226"/>
      <c r="K1" s="226"/>
      <c r="L1" s="226"/>
      <c r="M1" s="226"/>
      <c r="N1" s="226"/>
      <c r="O1" s="226"/>
    </row>
    <row r="2" spans="1:26">
      <c r="K2" s="5" t="s">
        <v>14</v>
      </c>
      <c r="L2" s="227"/>
      <c r="M2" s="227"/>
      <c r="N2" s="227"/>
      <c r="O2" s="227"/>
      <c r="U2" t="s">
        <v>24</v>
      </c>
      <c r="W2" s="5" t="s">
        <v>32</v>
      </c>
    </row>
    <row r="3" spans="1:26" ht="13.5" customHeight="1">
      <c r="A3" s="131"/>
      <c r="B3" s="231" t="s">
        <v>4</v>
      </c>
      <c r="C3" s="232"/>
      <c r="D3" s="233"/>
      <c r="E3" s="209" t="s">
        <v>0</v>
      </c>
      <c r="F3" s="209" t="s">
        <v>17</v>
      </c>
      <c r="G3" s="209" t="s">
        <v>5</v>
      </c>
      <c r="H3" s="206" t="s">
        <v>21</v>
      </c>
      <c r="I3" s="209" t="s">
        <v>20</v>
      </c>
      <c r="J3" s="209" t="s">
        <v>6</v>
      </c>
      <c r="K3" s="209"/>
      <c r="L3" s="209"/>
      <c r="M3" s="209"/>
      <c r="N3" s="228" t="s">
        <v>23</v>
      </c>
      <c r="O3" s="228" t="s">
        <v>18</v>
      </c>
      <c r="P3" s="228" t="s">
        <v>19</v>
      </c>
      <c r="Q3" s="229" t="s">
        <v>63</v>
      </c>
      <c r="R3" s="228" t="s">
        <v>16</v>
      </c>
      <c r="U3" s="25" t="s">
        <v>0</v>
      </c>
      <c r="V3" s="24" t="s">
        <v>7</v>
      </c>
      <c r="W3" s="24" t="s">
        <v>8</v>
      </c>
      <c r="X3" s="24" t="s">
        <v>9</v>
      </c>
      <c r="Y3" s="13" t="s">
        <v>22</v>
      </c>
      <c r="Z3" s="24" t="s">
        <v>86</v>
      </c>
    </row>
    <row r="4" spans="1:26" ht="13.5" customHeight="1">
      <c r="A4" s="131"/>
      <c r="B4" s="133" t="s">
        <v>295</v>
      </c>
      <c r="C4" s="129" t="s">
        <v>61</v>
      </c>
      <c r="D4" s="18" t="s">
        <v>62</v>
      </c>
      <c r="E4" s="209"/>
      <c r="F4" s="209"/>
      <c r="G4" s="209"/>
      <c r="H4" s="207"/>
      <c r="I4" s="209"/>
      <c r="J4" s="16" t="s">
        <v>7</v>
      </c>
      <c r="K4" s="16" t="s">
        <v>8</v>
      </c>
      <c r="L4" s="16" t="s">
        <v>9</v>
      </c>
      <c r="M4" s="17" t="s">
        <v>22</v>
      </c>
      <c r="N4" s="228"/>
      <c r="O4" s="228"/>
      <c r="P4" s="228"/>
      <c r="Q4" s="230"/>
      <c r="R4" s="228"/>
      <c r="U4" s="25" t="s">
        <v>25</v>
      </c>
      <c r="V4" s="34">
        <f t="shared" ref="V4:V14" si="0">IF($U4="","",(SUMPRODUCT(($E$5:$E$62=$U4)*1,J$5:J$62)))</f>
        <v>0</v>
      </c>
      <c r="W4" s="34">
        <f t="shared" ref="W4:W14" si="1">IF($U4="","",(SUMPRODUCT(($E$5:$E$62=$U4)*1,K$5:K$62)))</f>
        <v>0</v>
      </c>
      <c r="X4" s="34">
        <f t="shared" ref="X4:X14" si="2">IF($U4="","",(SUMPRODUCT(($E$5:$E$62=$U4)*1,L$5:L$62)))</f>
        <v>3000</v>
      </c>
      <c r="Y4" s="34">
        <f t="shared" ref="Y4:Y14" si="3">IF($U4="","",(SUMPRODUCT(($E$5:$E$62=$U4)*1,M$5:M$62)))</f>
        <v>0</v>
      </c>
      <c r="Z4" s="34">
        <f>SUM(V4:Y4)</f>
        <v>3000</v>
      </c>
    </row>
    <row r="5" spans="1:26">
      <c r="A5" s="131"/>
      <c r="B5" s="127">
        <v>29</v>
      </c>
      <c r="C5" s="130">
        <v>6</v>
      </c>
      <c r="D5" s="19">
        <v>26</v>
      </c>
      <c r="E5" s="12" t="s">
        <v>1</v>
      </c>
      <c r="F5" s="12" t="s">
        <v>263</v>
      </c>
      <c r="G5" s="12" t="s">
        <v>264</v>
      </c>
      <c r="H5" s="29" t="s">
        <v>222</v>
      </c>
      <c r="I5" s="29">
        <v>1760</v>
      </c>
      <c r="J5" s="29" t="s">
        <v>222</v>
      </c>
      <c r="K5" s="29" t="s">
        <v>222</v>
      </c>
      <c r="L5" s="29">
        <v>1760</v>
      </c>
      <c r="M5" s="3" t="s">
        <v>222</v>
      </c>
      <c r="N5" s="3"/>
      <c r="O5" s="1">
        <v>1</v>
      </c>
      <c r="P5" s="30" t="s">
        <v>265</v>
      </c>
      <c r="Q5" s="21" t="s">
        <v>223</v>
      </c>
      <c r="R5" s="30" t="s">
        <v>266</v>
      </c>
      <c r="U5" s="15" t="s">
        <v>26</v>
      </c>
      <c r="V5" s="34">
        <f t="shared" si="0"/>
        <v>574000</v>
      </c>
      <c r="W5" s="34">
        <f t="shared" si="1"/>
        <v>100000</v>
      </c>
      <c r="X5" s="34">
        <f t="shared" si="2"/>
        <v>17145</v>
      </c>
      <c r="Y5" s="34">
        <f t="shared" si="3"/>
        <v>0</v>
      </c>
      <c r="Z5" s="34">
        <f t="shared" ref="Z5:Z15" si="4">SUM(V5:Y5)</f>
        <v>691145</v>
      </c>
    </row>
    <row r="6" spans="1:26" ht="22.5">
      <c r="A6" s="131"/>
      <c r="B6" s="127">
        <v>29</v>
      </c>
      <c r="C6" s="130">
        <v>6</v>
      </c>
      <c r="D6" s="19">
        <v>26</v>
      </c>
      <c r="E6" s="12" t="s">
        <v>1</v>
      </c>
      <c r="F6" s="12" t="s">
        <v>112</v>
      </c>
      <c r="G6" s="12" t="s">
        <v>282</v>
      </c>
      <c r="H6" s="29" t="s">
        <v>222</v>
      </c>
      <c r="I6" s="29">
        <v>4800</v>
      </c>
      <c r="J6" s="29" t="s">
        <v>222</v>
      </c>
      <c r="K6" s="29" t="s">
        <v>222</v>
      </c>
      <c r="L6" s="29">
        <v>4800</v>
      </c>
      <c r="M6" s="3" t="s">
        <v>222</v>
      </c>
      <c r="N6" s="3"/>
      <c r="O6" s="1">
        <v>7</v>
      </c>
      <c r="P6" s="30" t="s">
        <v>269</v>
      </c>
      <c r="Q6" s="21" t="s">
        <v>223</v>
      </c>
      <c r="R6" s="30" t="s">
        <v>283</v>
      </c>
      <c r="U6" s="15" t="s">
        <v>27</v>
      </c>
      <c r="V6" s="34">
        <f t="shared" si="0"/>
        <v>0</v>
      </c>
      <c r="W6" s="34">
        <f t="shared" si="1"/>
        <v>0</v>
      </c>
      <c r="X6" s="34">
        <f t="shared" si="2"/>
        <v>0</v>
      </c>
      <c r="Y6" s="34">
        <f t="shared" si="3"/>
        <v>0</v>
      </c>
      <c r="Z6" s="34">
        <f t="shared" si="4"/>
        <v>0</v>
      </c>
    </row>
    <row r="7" spans="1:26" ht="13.5" customHeight="1">
      <c r="A7" s="131"/>
      <c r="B7" s="127">
        <v>29</v>
      </c>
      <c r="C7" s="130">
        <v>8</v>
      </c>
      <c r="D7" s="19">
        <v>8</v>
      </c>
      <c r="E7" s="6" t="s">
        <v>224</v>
      </c>
      <c r="F7" s="1"/>
      <c r="G7" s="1" t="s">
        <v>225</v>
      </c>
      <c r="H7" s="3">
        <v>260000</v>
      </c>
      <c r="I7" s="3"/>
      <c r="J7" s="3"/>
      <c r="K7" s="3"/>
      <c r="L7" s="3"/>
      <c r="M7" s="3"/>
      <c r="N7" s="3"/>
      <c r="O7" s="1"/>
      <c r="P7" s="30"/>
      <c r="Q7" s="21" t="s">
        <v>222</v>
      </c>
      <c r="R7" s="30"/>
      <c r="U7" s="15" t="s">
        <v>28</v>
      </c>
      <c r="V7" s="34">
        <f t="shared" si="0"/>
        <v>0</v>
      </c>
      <c r="W7" s="34">
        <f t="shared" si="1"/>
        <v>0</v>
      </c>
      <c r="X7" s="34">
        <f t="shared" si="2"/>
        <v>0</v>
      </c>
      <c r="Y7" s="34">
        <f t="shared" si="3"/>
        <v>0</v>
      </c>
      <c r="Z7" s="34">
        <f t="shared" si="4"/>
        <v>0</v>
      </c>
    </row>
    <row r="8" spans="1:26" ht="22.5">
      <c r="A8" s="131"/>
      <c r="B8" s="127">
        <v>29</v>
      </c>
      <c r="C8" s="130">
        <v>8</v>
      </c>
      <c r="D8" s="19">
        <v>25</v>
      </c>
      <c r="E8" s="1" t="s">
        <v>1</v>
      </c>
      <c r="F8" s="1" t="s">
        <v>109</v>
      </c>
      <c r="G8" s="1" t="s">
        <v>267</v>
      </c>
      <c r="H8" s="3" t="s">
        <v>222</v>
      </c>
      <c r="I8" s="3" t="s">
        <v>222</v>
      </c>
      <c r="J8" s="3">
        <v>150000</v>
      </c>
      <c r="K8" s="3" t="s">
        <v>222</v>
      </c>
      <c r="L8" s="3" t="s">
        <v>222</v>
      </c>
      <c r="M8" s="3" t="s">
        <v>222</v>
      </c>
      <c r="N8" s="3"/>
      <c r="O8" s="1" t="s">
        <v>268</v>
      </c>
      <c r="P8" s="30" t="s">
        <v>269</v>
      </c>
      <c r="Q8" s="21" t="s">
        <v>223</v>
      </c>
      <c r="R8" s="30" t="s">
        <v>270</v>
      </c>
      <c r="U8" s="15" t="s">
        <v>29</v>
      </c>
      <c r="V8" s="34">
        <f t="shared" si="0"/>
        <v>150000</v>
      </c>
      <c r="W8" s="34">
        <f t="shared" si="1"/>
        <v>0</v>
      </c>
      <c r="X8" s="34">
        <f t="shared" si="2"/>
        <v>50352</v>
      </c>
      <c r="Y8" s="34">
        <f t="shared" si="3"/>
        <v>0</v>
      </c>
      <c r="Z8" s="34">
        <f t="shared" si="4"/>
        <v>200352</v>
      </c>
    </row>
    <row r="9" spans="1:26" ht="22.5">
      <c r="A9" s="131"/>
      <c r="B9" s="127">
        <v>29</v>
      </c>
      <c r="C9" s="130">
        <v>10</v>
      </c>
      <c r="D9" s="19">
        <v>1</v>
      </c>
      <c r="E9" s="1" t="s">
        <v>1</v>
      </c>
      <c r="F9" s="1" t="s">
        <v>109</v>
      </c>
      <c r="G9" s="1" t="s">
        <v>271</v>
      </c>
      <c r="H9" s="3" t="s">
        <v>222</v>
      </c>
      <c r="I9" s="3" t="s">
        <v>222</v>
      </c>
      <c r="J9" s="3">
        <v>48000</v>
      </c>
      <c r="K9" s="3" t="s">
        <v>222</v>
      </c>
      <c r="L9" s="3" t="s">
        <v>222</v>
      </c>
      <c r="M9" s="3" t="s">
        <v>222</v>
      </c>
      <c r="N9" s="3"/>
      <c r="O9" s="1" t="s">
        <v>272</v>
      </c>
      <c r="P9" s="30" t="s">
        <v>81</v>
      </c>
      <c r="Q9" s="21" t="s">
        <v>223</v>
      </c>
      <c r="R9" s="30" t="s">
        <v>273</v>
      </c>
      <c r="U9" s="15" t="s">
        <v>30</v>
      </c>
      <c r="V9" s="34">
        <f t="shared" si="0"/>
        <v>0</v>
      </c>
      <c r="W9" s="34">
        <f t="shared" si="1"/>
        <v>0</v>
      </c>
      <c r="X9" s="34">
        <f t="shared" si="2"/>
        <v>24034</v>
      </c>
      <c r="Y9" s="34">
        <f t="shared" si="3"/>
        <v>0</v>
      </c>
      <c r="Z9" s="34">
        <f t="shared" si="4"/>
        <v>24034</v>
      </c>
    </row>
    <row r="10" spans="1:26" ht="22.5">
      <c r="A10" s="131"/>
      <c r="B10" s="127">
        <v>29</v>
      </c>
      <c r="C10" s="130">
        <v>10</v>
      </c>
      <c r="D10" s="19">
        <v>1</v>
      </c>
      <c r="E10" s="1" t="s">
        <v>1</v>
      </c>
      <c r="F10" s="1" t="s">
        <v>109</v>
      </c>
      <c r="G10" s="1" t="s">
        <v>274</v>
      </c>
      <c r="H10" s="3" t="s">
        <v>222</v>
      </c>
      <c r="I10" s="3">
        <v>20000</v>
      </c>
      <c r="J10" s="3">
        <v>20000</v>
      </c>
      <c r="K10" s="3" t="s">
        <v>222</v>
      </c>
      <c r="L10" s="3" t="s">
        <v>222</v>
      </c>
      <c r="M10" s="3" t="s">
        <v>222</v>
      </c>
      <c r="N10" s="3"/>
      <c r="O10" s="1" t="s">
        <v>222</v>
      </c>
      <c r="P10" s="30" t="s">
        <v>222</v>
      </c>
      <c r="Q10" s="21" t="s">
        <v>223</v>
      </c>
      <c r="R10" s="30" t="s">
        <v>275</v>
      </c>
      <c r="U10" s="15" t="s">
        <v>66</v>
      </c>
      <c r="V10" s="34">
        <f t="shared" si="0"/>
        <v>0</v>
      </c>
      <c r="W10" s="34">
        <f t="shared" si="1"/>
        <v>0</v>
      </c>
      <c r="X10" s="34">
        <f t="shared" si="2"/>
        <v>0</v>
      </c>
      <c r="Y10" s="34">
        <f t="shared" si="3"/>
        <v>290000</v>
      </c>
      <c r="Z10" s="34">
        <f t="shared" si="4"/>
        <v>290000</v>
      </c>
    </row>
    <row r="11" spans="1:26">
      <c r="A11" s="131"/>
      <c r="B11" s="127">
        <v>29</v>
      </c>
      <c r="C11" s="130">
        <v>10</v>
      </c>
      <c r="D11" s="19">
        <v>1</v>
      </c>
      <c r="E11" s="1" t="s">
        <v>10</v>
      </c>
      <c r="F11" s="1" t="s">
        <v>40</v>
      </c>
      <c r="G11" s="1" t="s">
        <v>276</v>
      </c>
      <c r="H11" s="3" t="s">
        <v>222</v>
      </c>
      <c r="I11" s="3">
        <v>3000</v>
      </c>
      <c r="J11" s="3" t="s">
        <v>222</v>
      </c>
      <c r="K11" s="3" t="s">
        <v>222</v>
      </c>
      <c r="L11" s="3">
        <v>3000</v>
      </c>
      <c r="M11" s="3" t="s">
        <v>222</v>
      </c>
      <c r="N11" s="3"/>
      <c r="O11" s="1">
        <v>4</v>
      </c>
      <c r="P11" s="30" t="s">
        <v>277</v>
      </c>
      <c r="Q11" s="21" t="s">
        <v>223</v>
      </c>
      <c r="R11" s="30" t="s">
        <v>278</v>
      </c>
      <c r="U11" s="15"/>
      <c r="V11" s="34" t="str">
        <f t="shared" si="0"/>
        <v/>
      </c>
      <c r="W11" s="34" t="str">
        <f t="shared" si="1"/>
        <v/>
      </c>
      <c r="X11" s="34" t="str">
        <f t="shared" si="2"/>
        <v/>
      </c>
      <c r="Y11" s="34" t="str">
        <f t="shared" si="3"/>
        <v/>
      </c>
      <c r="Z11" s="34">
        <f t="shared" si="4"/>
        <v>0</v>
      </c>
    </row>
    <row r="12" spans="1:26">
      <c r="A12" s="131"/>
      <c r="B12" s="127">
        <v>29</v>
      </c>
      <c r="C12" s="130">
        <v>10</v>
      </c>
      <c r="D12" s="19">
        <v>1</v>
      </c>
      <c r="E12" s="1"/>
      <c r="F12" s="1"/>
      <c r="G12" s="1" t="s">
        <v>76</v>
      </c>
      <c r="H12" s="3">
        <v>1</v>
      </c>
      <c r="I12" s="3"/>
      <c r="J12" s="3"/>
      <c r="K12" s="3"/>
      <c r="L12" s="3"/>
      <c r="M12" s="3"/>
      <c r="N12" s="3"/>
      <c r="O12" s="1"/>
      <c r="P12" s="30"/>
      <c r="Q12" s="21"/>
      <c r="R12" s="30"/>
      <c r="U12" s="15"/>
      <c r="V12" s="34" t="str">
        <f t="shared" si="0"/>
        <v/>
      </c>
      <c r="W12" s="34" t="str">
        <f t="shared" si="1"/>
        <v/>
      </c>
      <c r="X12" s="34" t="str">
        <f t="shared" si="2"/>
        <v/>
      </c>
      <c r="Y12" s="34" t="str">
        <f t="shared" si="3"/>
        <v/>
      </c>
      <c r="Z12" s="34">
        <f t="shared" si="4"/>
        <v>0</v>
      </c>
    </row>
    <row r="13" spans="1:26">
      <c r="A13" s="131"/>
      <c r="B13" s="127">
        <v>29</v>
      </c>
      <c r="C13" s="130">
        <v>10</v>
      </c>
      <c r="D13" s="19">
        <v>5</v>
      </c>
      <c r="E13" s="1" t="s">
        <v>224</v>
      </c>
      <c r="F13" s="1"/>
      <c r="G13" s="1" t="s">
        <v>226</v>
      </c>
      <c r="H13" s="3">
        <v>500000</v>
      </c>
      <c r="I13" s="3"/>
      <c r="J13" s="3"/>
      <c r="K13" s="3"/>
      <c r="L13" s="3"/>
      <c r="M13" s="3"/>
      <c r="N13" s="3"/>
      <c r="O13" s="1"/>
      <c r="P13" s="30"/>
      <c r="Q13" s="21"/>
      <c r="R13" s="30"/>
      <c r="U13" s="15"/>
      <c r="V13" s="34" t="str">
        <f t="shared" si="0"/>
        <v/>
      </c>
      <c r="W13" s="34" t="str">
        <f t="shared" si="1"/>
        <v/>
      </c>
      <c r="X13" s="34" t="str">
        <f t="shared" si="2"/>
        <v/>
      </c>
      <c r="Y13" s="34" t="str">
        <f t="shared" si="3"/>
        <v/>
      </c>
      <c r="Z13" s="34">
        <f t="shared" si="4"/>
        <v>0</v>
      </c>
    </row>
    <row r="14" spans="1:26">
      <c r="A14" s="131"/>
      <c r="B14" s="127">
        <v>29</v>
      </c>
      <c r="C14" s="130">
        <v>10</v>
      </c>
      <c r="D14" s="19">
        <v>10</v>
      </c>
      <c r="E14" s="1" t="s">
        <v>222</v>
      </c>
      <c r="F14" s="1" t="s">
        <v>222</v>
      </c>
      <c r="G14" s="1" t="s">
        <v>102</v>
      </c>
      <c r="H14" s="3">
        <v>145000</v>
      </c>
      <c r="I14" s="3" t="s">
        <v>222</v>
      </c>
      <c r="J14" s="3" t="s">
        <v>222</v>
      </c>
      <c r="K14" s="3" t="s">
        <v>222</v>
      </c>
      <c r="L14" s="3" t="s">
        <v>222</v>
      </c>
      <c r="M14" s="3" t="s">
        <v>222</v>
      </c>
      <c r="N14" s="3"/>
      <c r="O14" s="1" t="s">
        <v>222</v>
      </c>
      <c r="P14" s="30" t="s">
        <v>222</v>
      </c>
      <c r="Q14" s="21" t="s">
        <v>222</v>
      </c>
      <c r="R14" s="30" t="s">
        <v>222</v>
      </c>
      <c r="U14" s="15"/>
      <c r="V14" s="34" t="str">
        <f t="shared" si="0"/>
        <v/>
      </c>
      <c r="W14" s="34" t="str">
        <f t="shared" si="1"/>
        <v/>
      </c>
      <c r="X14" s="34" t="str">
        <f t="shared" si="2"/>
        <v/>
      </c>
      <c r="Y14" s="34" t="str">
        <f t="shared" si="3"/>
        <v/>
      </c>
      <c r="Z14" s="34">
        <f t="shared" si="4"/>
        <v>0</v>
      </c>
    </row>
    <row r="15" spans="1:26">
      <c r="A15" s="131"/>
      <c r="B15" s="127">
        <v>29</v>
      </c>
      <c r="C15" s="130">
        <v>10</v>
      </c>
      <c r="D15" s="19">
        <v>10</v>
      </c>
      <c r="E15" s="1" t="s">
        <v>279</v>
      </c>
      <c r="F15" s="1" t="s">
        <v>118</v>
      </c>
      <c r="G15" s="1" t="s">
        <v>280</v>
      </c>
      <c r="H15" s="3" t="s">
        <v>222</v>
      </c>
      <c r="I15" s="3" t="s">
        <v>222</v>
      </c>
      <c r="J15" s="3" t="s">
        <v>222</v>
      </c>
      <c r="K15" s="3" t="s">
        <v>222</v>
      </c>
      <c r="L15" s="3" t="s">
        <v>222</v>
      </c>
      <c r="M15" s="3">
        <v>290000</v>
      </c>
      <c r="N15" s="3"/>
      <c r="O15" s="1">
        <v>5</v>
      </c>
      <c r="P15" s="30" t="s">
        <v>222</v>
      </c>
      <c r="Q15" s="21" t="s">
        <v>223</v>
      </c>
      <c r="R15" s="30" t="s">
        <v>222</v>
      </c>
      <c r="U15" s="15" t="s">
        <v>31</v>
      </c>
      <c r="V15" s="34">
        <f>SUM(V4:V14)</f>
        <v>724000</v>
      </c>
      <c r="W15" s="34">
        <f>SUM(W4:W14)</f>
        <v>100000</v>
      </c>
      <c r="X15" s="34">
        <f>SUM(X4:X14)</f>
        <v>94531</v>
      </c>
      <c r="Y15" s="34">
        <f>SUM(Y4:Y14)</f>
        <v>290000</v>
      </c>
      <c r="Z15" s="34">
        <f t="shared" si="4"/>
        <v>1208531</v>
      </c>
    </row>
    <row r="16" spans="1:26">
      <c r="A16" s="131"/>
      <c r="B16" s="127">
        <v>29</v>
      </c>
      <c r="C16" s="130">
        <v>10</v>
      </c>
      <c r="D16" s="19">
        <v>26</v>
      </c>
      <c r="E16" s="1" t="s">
        <v>1</v>
      </c>
      <c r="F16" s="1" t="s">
        <v>112</v>
      </c>
      <c r="G16" s="1" t="s">
        <v>281</v>
      </c>
      <c r="H16" s="3" t="s">
        <v>222</v>
      </c>
      <c r="I16" s="3" t="s">
        <v>222</v>
      </c>
      <c r="J16" s="3" t="s">
        <v>222</v>
      </c>
      <c r="K16" s="3" t="s">
        <v>222</v>
      </c>
      <c r="L16" s="3">
        <v>5300</v>
      </c>
      <c r="M16" s="3" t="s">
        <v>222</v>
      </c>
      <c r="N16" s="3"/>
      <c r="O16" s="1">
        <v>6</v>
      </c>
      <c r="P16" s="30" t="s">
        <v>81</v>
      </c>
      <c r="Q16" s="21" t="s">
        <v>223</v>
      </c>
      <c r="R16" s="30" t="s">
        <v>222</v>
      </c>
      <c r="U16" s="216" t="s">
        <v>68</v>
      </c>
      <c r="V16" s="216"/>
      <c r="W16" s="216"/>
      <c r="X16" s="216"/>
      <c r="Y16" s="216"/>
    </row>
    <row r="17" spans="1:29">
      <c r="A17" s="131"/>
      <c r="B17" s="127">
        <v>29</v>
      </c>
      <c r="C17" s="130">
        <v>11</v>
      </c>
      <c r="D17" s="19">
        <v>3</v>
      </c>
      <c r="E17" s="1" t="s">
        <v>222</v>
      </c>
      <c r="F17" s="1" t="s">
        <v>112</v>
      </c>
      <c r="G17" s="1" t="s">
        <v>249</v>
      </c>
      <c r="H17" s="3" t="s">
        <v>222</v>
      </c>
      <c r="I17" s="3">
        <v>2000</v>
      </c>
      <c r="J17" s="3" t="s">
        <v>222</v>
      </c>
      <c r="K17" s="3" t="s">
        <v>222</v>
      </c>
      <c r="L17" s="3">
        <v>2000</v>
      </c>
      <c r="M17" s="3" t="s">
        <v>222</v>
      </c>
      <c r="N17" s="3"/>
      <c r="O17" s="1" t="s">
        <v>222</v>
      </c>
      <c r="P17" s="30" t="s">
        <v>251</v>
      </c>
      <c r="Q17" s="21" t="s">
        <v>222</v>
      </c>
      <c r="R17" s="30" t="s">
        <v>253</v>
      </c>
      <c r="U17" s="234" t="s">
        <v>69</v>
      </c>
      <c r="V17" s="234"/>
      <c r="W17" s="234"/>
      <c r="X17" s="234"/>
      <c r="Y17" s="234"/>
    </row>
    <row r="18" spans="1:29">
      <c r="A18" s="131"/>
      <c r="B18" s="127">
        <v>29</v>
      </c>
      <c r="C18" s="130">
        <v>11</v>
      </c>
      <c r="D18" s="19">
        <v>20</v>
      </c>
      <c r="E18" s="1" t="s">
        <v>3</v>
      </c>
      <c r="F18" s="1" t="s">
        <v>263</v>
      </c>
      <c r="G18" s="1" t="s">
        <v>284</v>
      </c>
      <c r="H18" s="3" t="s">
        <v>222</v>
      </c>
      <c r="I18" s="3" t="s">
        <v>222</v>
      </c>
      <c r="J18" s="3" t="s">
        <v>222</v>
      </c>
      <c r="K18" s="3" t="s">
        <v>222</v>
      </c>
      <c r="L18" s="3">
        <v>1760</v>
      </c>
      <c r="M18" s="3" t="s">
        <v>222</v>
      </c>
      <c r="N18" s="3"/>
      <c r="O18" s="1">
        <v>8</v>
      </c>
      <c r="P18" s="30" t="s">
        <v>285</v>
      </c>
      <c r="Q18" s="21" t="s">
        <v>223</v>
      </c>
      <c r="R18" s="30" t="s">
        <v>222</v>
      </c>
    </row>
    <row r="19" spans="1:29" ht="22.5">
      <c r="A19" s="131"/>
      <c r="B19" s="127">
        <v>29</v>
      </c>
      <c r="C19" s="130">
        <v>11</v>
      </c>
      <c r="D19" s="19">
        <v>20</v>
      </c>
      <c r="E19" s="1" t="s">
        <v>222</v>
      </c>
      <c r="F19" s="1" t="s">
        <v>222</v>
      </c>
      <c r="G19" s="1" t="s">
        <v>286</v>
      </c>
      <c r="H19" s="3" t="s">
        <v>222</v>
      </c>
      <c r="I19" s="3" t="s">
        <v>222</v>
      </c>
      <c r="J19" s="3" t="s">
        <v>222</v>
      </c>
      <c r="K19" s="3" t="s">
        <v>222</v>
      </c>
      <c r="L19" s="3" t="s">
        <v>222</v>
      </c>
      <c r="M19" s="3" t="s">
        <v>222</v>
      </c>
      <c r="N19" s="3"/>
      <c r="O19" s="1" t="s">
        <v>222</v>
      </c>
      <c r="P19" s="30" t="s">
        <v>222</v>
      </c>
      <c r="Q19" s="21" t="s">
        <v>222</v>
      </c>
      <c r="R19" s="30" t="s">
        <v>222</v>
      </c>
      <c r="U19" t="s">
        <v>33</v>
      </c>
      <c r="W19" s="5" t="s">
        <v>32</v>
      </c>
    </row>
    <row r="20" spans="1:29">
      <c r="A20" s="131"/>
      <c r="B20" s="127">
        <v>29</v>
      </c>
      <c r="C20" s="130">
        <v>11</v>
      </c>
      <c r="D20" s="19">
        <v>25</v>
      </c>
      <c r="E20" s="1" t="s">
        <v>1</v>
      </c>
      <c r="F20" s="1" t="s">
        <v>109</v>
      </c>
      <c r="G20" s="2" t="s">
        <v>287</v>
      </c>
      <c r="H20" s="3" t="s">
        <v>222</v>
      </c>
      <c r="I20" s="3" t="s">
        <v>222</v>
      </c>
      <c r="J20" s="3">
        <v>218000</v>
      </c>
      <c r="K20" s="3" t="s">
        <v>222</v>
      </c>
      <c r="L20" s="3" t="s">
        <v>222</v>
      </c>
      <c r="M20" s="3" t="s">
        <v>222</v>
      </c>
      <c r="N20" s="3"/>
      <c r="O20" s="1" t="s">
        <v>288</v>
      </c>
      <c r="P20" s="30" t="s">
        <v>289</v>
      </c>
      <c r="Q20" s="21" t="s">
        <v>223</v>
      </c>
      <c r="R20" s="30" t="s">
        <v>222</v>
      </c>
      <c r="U20" s="220" t="s">
        <v>56</v>
      </c>
      <c r="V20" s="220" t="s">
        <v>57</v>
      </c>
      <c r="W20" s="220" t="s">
        <v>52</v>
      </c>
      <c r="X20" s="219" t="s">
        <v>7</v>
      </c>
      <c r="Y20" s="219"/>
      <c r="Z20" s="220" t="s">
        <v>8</v>
      </c>
      <c r="AA20" s="219" t="s">
        <v>9</v>
      </c>
      <c r="AB20" s="219"/>
      <c r="AC20" s="213" t="s">
        <v>22</v>
      </c>
    </row>
    <row r="21" spans="1:29">
      <c r="A21" s="131"/>
      <c r="B21" s="127">
        <v>29</v>
      </c>
      <c r="C21" s="130">
        <v>11</v>
      </c>
      <c r="D21" s="19">
        <v>25</v>
      </c>
      <c r="E21" s="1" t="s">
        <v>3</v>
      </c>
      <c r="F21" s="1" t="s">
        <v>115</v>
      </c>
      <c r="G21" s="2" t="s">
        <v>290</v>
      </c>
      <c r="H21" s="3" t="s">
        <v>222</v>
      </c>
      <c r="I21" s="3" t="s">
        <v>222</v>
      </c>
      <c r="J21" s="3" t="s">
        <v>222</v>
      </c>
      <c r="K21" s="3" t="s">
        <v>222</v>
      </c>
      <c r="L21" s="3">
        <v>22274</v>
      </c>
      <c r="M21" s="3" t="s">
        <v>222</v>
      </c>
      <c r="N21" s="3"/>
      <c r="O21" s="1">
        <v>10</v>
      </c>
      <c r="P21" s="30" t="s">
        <v>285</v>
      </c>
      <c r="Q21" s="21" t="s">
        <v>223</v>
      </c>
      <c r="R21" s="30" t="s">
        <v>222</v>
      </c>
      <c r="U21" s="221"/>
      <c r="V21" s="221"/>
      <c r="W21" s="221"/>
      <c r="X21" s="24" t="s">
        <v>31</v>
      </c>
      <c r="Y21" s="24" t="s">
        <v>65</v>
      </c>
      <c r="Z21" s="221"/>
      <c r="AA21" s="24" t="s">
        <v>31</v>
      </c>
      <c r="AB21" s="24" t="s">
        <v>65</v>
      </c>
      <c r="AC21" s="214"/>
    </row>
    <row r="22" spans="1:29" ht="22.5">
      <c r="A22" s="131"/>
      <c r="B22" s="127">
        <v>29</v>
      </c>
      <c r="C22" s="130">
        <v>11</v>
      </c>
      <c r="D22" s="19">
        <v>25</v>
      </c>
      <c r="E22" s="1" t="s">
        <v>222</v>
      </c>
      <c r="F22" s="1" t="s">
        <v>222</v>
      </c>
      <c r="G22" s="2" t="s">
        <v>291</v>
      </c>
      <c r="H22" s="3">
        <v>5000</v>
      </c>
      <c r="I22" s="3" t="s">
        <v>222</v>
      </c>
      <c r="J22" s="3" t="s">
        <v>222</v>
      </c>
      <c r="K22" s="3" t="s">
        <v>222</v>
      </c>
      <c r="L22" s="3" t="s">
        <v>222</v>
      </c>
      <c r="M22" s="3" t="s">
        <v>222</v>
      </c>
      <c r="N22" s="3"/>
      <c r="O22" s="1" t="s">
        <v>222</v>
      </c>
      <c r="P22" s="30" t="s">
        <v>285</v>
      </c>
      <c r="Q22" s="21" t="s">
        <v>222</v>
      </c>
      <c r="R22" s="30" t="s">
        <v>222</v>
      </c>
      <c r="U22" s="14" t="s">
        <v>44</v>
      </c>
      <c r="V22" s="25" t="s">
        <v>34</v>
      </c>
      <c r="W22" s="7" t="s">
        <v>54</v>
      </c>
      <c r="X22" s="34">
        <f t="shared" ref="X22:X33" si="5">SUMPRODUCT(($F$5:$F$62=$V22)*1,J$5:J$62)</f>
        <v>724000</v>
      </c>
      <c r="Y22" s="34">
        <f t="shared" ref="Y22:Y33" si="6">SUMPRODUCT(($F$5:$F$62=$V22)*1,($Q$5:$Q$62="*")*1,J$5:J$62)</f>
        <v>724000</v>
      </c>
      <c r="Z22" s="34">
        <f t="shared" ref="Z22:Z33" si="7">SUMPRODUCT(($F$5:$F$62=$V22)*1,K$5:K$62)</f>
        <v>0</v>
      </c>
      <c r="AA22" s="34">
        <f t="shared" ref="AA22:AA33" si="8">SUMPRODUCT(($F$5:$F$62=$V22)*1,L$5:L$62)</f>
        <v>0</v>
      </c>
      <c r="AB22" s="34">
        <f t="shared" ref="AB22:AB33" si="9">SUMPRODUCT(($F$5:$F$62=$V22)*1,($Q$5:$Q$62="*")*1,L$5:L$62)</f>
        <v>0</v>
      </c>
      <c r="AC22" s="34">
        <f t="shared" ref="AC22:AC33" si="10">SUMPRODUCT(($F$5:$F$62=$V22)*1,M$5:M$62)</f>
        <v>0</v>
      </c>
    </row>
    <row r="23" spans="1:29">
      <c r="A23" s="131"/>
      <c r="B23" s="127">
        <v>29</v>
      </c>
      <c r="C23" s="130">
        <v>12</v>
      </c>
      <c r="D23" s="19">
        <v>15</v>
      </c>
      <c r="E23" s="1" t="s">
        <v>11</v>
      </c>
      <c r="F23" s="1" t="s">
        <v>113</v>
      </c>
      <c r="G23" s="2" t="s">
        <v>73</v>
      </c>
      <c r="H23" s="3" t="s">
        <v>222</v>
      </c>
      <c r="I23" s="3" t="s">
        <v>222</v>
      </c>
      <c r="J23" s="3" t="s">
        <v>222</v>
      </c>
      <c r="K23" s="3" t="s">
        <v>222</v>
      </c>
      <c r="L23" s="3">
        <v>2240</v>
      </c>
      <c r="M23" s="3" t="s">
        <v>222</v>
      </c>
      <c r="N23" s="3"/>
      <c r="O23" s="1">
        <v>12</v>
      </c>
      <c r="P23" s="30" t="s">
        <v>222</v>
      </c>
      <c r="Q23" s="21" t="s">
        <v>223</v>
      </c>
      <c r="R23" s="30" t="s">
        <v>222</v>
      </c>
      <c r="U23" s="14" t="s">
        <v>36</v>
      </c>
      <c r="V23" s="15" t="s">
        <v>36</v>
      </c>
      <c r="W23" s="4"/>
      <c r="X23" s="34">
        <f t="shared" si="5"/>
        <v>0</v>
      </c>
      <c r="Y23" s="34">
        <f t="shared" si="6"/>
        <v>0</v>
      </c>
      <c r="Z23" s="34">
        <f t="shared" si="7"/>
        <v>0</v>
      </c>
      <c r="AA23" s="34">
        <f t="shared" si="8"/>
        <v>0</v>
      </c>
      <c r="AB23" s="34">
        <f t="shared" si="9"/>
        <v>0</v>
      </c>
      <c r="AC23" s="34">
        <f t="shared" si="10"/>
        <v>0</v>
      </c>
    </row>
    <row r="24" spans="1:29">
      <c r="A24" s="131"/>
      <c r="B24" s="127">
        <v>29</v>
      </c>
      <c r="C24" s="130">
        <v>12</v>
      </c>
      <c r="D24" s="19">
        <v>15</v>
      </c>
      <c r="E24" s="1" t="s">
        <v>11</v>
      </c>
      <c r="F24" s="1" t="s">
        <v>112</v>
      </c>
      <c r="G24" s="2" t="s">
        <v>74</v>
      </c>
      <c r="H24" s="3" t="s">
        <v>222</v>
      </c>
      <c r="I24" s="3" t="s">
        <v>222</v>
      </c>
      <c r="J24" s="3" t="s">
        <v>222</v>
      </c>
      <c r="K24" s="3" t="s">
        <v>222</v>
      </c>
      <c r="L24" s="3">
        <v>912</v>
      </c>
      <c r="M24" s="3" t="s">
        <v>222</v>
      </c>
      <c r="N24" s="3"/>
      <c r="O24" s="1">
        <v>13</v>
      </c>
      <c r="P24" s="30" t="s">
        <v>292</v>
      </c>
      <c r="Q24" s="21" t="s">
        <v>223</v>
      </c>
      <c r="R24" s="30" t="s">
        <v>222</v>
      </c>
      <c r="U24" s="218" t="s">
        <v>45</v>
      </c>
      <c r="V24" s="15" t="s">
        <v>37</v>
      </c>
      <c r="W24" s="4"/>
      <c r="X24" s="34">
        <f t="shared" si="5"/>
        <v>0</v>
      </c>
      <c r="Y24" s="34">
        <f t="shared" si="6"/>
        <v>0</v>
      </c>
      <c r="Z24" s="34">
        <f t="shared" si="7"/>
        <v>0</v>
      </c>
      <c r="AA24" s="34">
        <f t="shared" si="8"/>
        <v>15690</v>
      </c>
      <c r="AB24" s="34">
        <f t="shared" si="9"/>
        <v>13690</v>
      </c>
      <c r="AC24" s="34">
        <f t="shared" si="10"/>
        <v>0</v>
      </c>
    </row>
    <row r="25" spans="1:29">
      <c r="A25" s="131"/>
      <c r="B25" s="127">
        <v>29</v>
      </c>
      <c r="C25" s="130">
        <v>12</v>
      </c>
      <c r="D25" s="19">
        <v>20</v>
      </c>
      <c r="E25" s="1" t="s">
        <v>1</v>
      </c>
      <c r="F25" s="1" t="s">
        <v>113</v>
      </c>
      <c r="G25" s="2" t="s">
        <v>77</v>
      </c>
      <c r="H25" s="3" t="s">
        <v>222</v>
      </c>
      <c r="I25" s="3" t="s">
        <v>222</v>
      </c>
      <c r="J25" s="3" t="s">
        <v>222</v>
      </c>
      <c r="K25" s="3" t="s">
        <v>222</v>
      </c>
      <c r="L25" s="3">
        <v>2607</v>
      </c>
      <c r="M25" s="3" t="s">
        <v>222</v>
      </c>
      <c r="N25" s="3"/>
      <c r="O25" s="1">
        <v>14</v>
      </c>
      <c r="P25" s="30" t="s">
        <v>292</v>
      </c>
      <c r="Q25" s="21" t="s">
        <v>223</v>
      </c>
      <c r="R25" s="30" t="s">
        <v>222</v>
      </c>
      <c r="U25" s="218"/>
      <c r="V25" s="15" t="s">
        <v>38</v>
      </c>
      <c r="W25" s="4"/>
      <c r="X25" s="34">
        <f t="shared" si="5"/>
        <v>0</v>
      </c>
      <c r="Y25" s="34">
        <f t="shared" si="6"/>
        <v>0</v>
      </c>
      <c r="Z25" s="34">
        <f t="shared" si="7"/>
        <v>0</v>
      </c>
      <c r="AA25" s="34">
        <f t="shared" si="8"/>
        <v>7047</v>
      </c>
      <c r="AB25" s="34">
        <f t="shared" si="9"/>
        <v>7047</v>
      </c>
      <c r="AC25" s="34">
        <f t="shared" si="10"/>
        <v>0</v>
      </c>
    </row>
    <row r="26" spans="1:29">
      <c r="A26" s="131"/>
      <c r="B26" s="127">
        <v>29</v>
      </c>
      <c r="C26" s="130">
        <v>12</v>
      </c>
      <c r="D26" s="19">
        <v>25</v>
      </c>
      <c r="E26" s="1" t="s">
        <v>1</v>
      </c>
      <c r="F26" s="1" t="s">
        <v>112</v>
      </c>
      <c r="G26" s="2" t="s">
        <v>78</v>
      </c>
      <c r="H26" s="3" t="s">
        <v>222</v>
      </c>
      <c r="I26" s="3" t="s">
        <v>222</v>
      </c>
      <c r="J26" s="3" t="s">
        <v>222</v>
      </c>
      <c r="K26" s="3" t="s">
        <v>222</v>
      </c>
      <c r="L26" s="3">
        <v>2678</v>
      </c>
      <c r="M26" s="3" t="s">
        <v>222</v>
      </c>
      <c r="N26" s="3"/>
      <c r="O26" s="1">
        <v>16</v>
      </c>
      <c r="P26" s="30" t="s">
        <v>292</v>
      </c>
      <c r="Q26" s="21" t="s">
        <v>223</v>
      </c>
      <c r="R26" s="30" t="s">
        <v>222</v>
      </c>
      <c r="U26" s="218"/>
      <c r="V26" s="15" t="s">
        <v>39</v>
      </c>
      <c r="W26" s="4"/>
      <c r="X26" s="34">
        <f t="shared" si="5"/>
        <v>0</v>
      </c>
      <c r="Y26" s="34">
        <f t="shared" si="6"/>
        <v>0</v>
      </c>
      <c r="Z26" s="34">
        <f t="shared" si="7"/>
        <v>0</v>
      </c>
      <c r="AA26" s="34">
        <f t="shared" si="8"/>
        <v>0</v>
      </c>
      <c r="AB26" s="34">
        <f t="shared" si="9"/>
        <v>0</v>
      </c>
      <c r="AC26" s="34">
        <f t="shared" si="10"/>
        <v>0</v>
      </c>
    </row>
    <row r="27" spans="1:29">
      <c r="A27" s="131"/>
      <c r="B27" s="127">
        <v>29</v>
      </c>
      <c r="C27" s="130">
        <v>12</v>
      </c>
      <c r="D27" s="19">
        <v>25</v>
      </c>
      <c r="E27" s="1" t="s">
        <v>1</v>
      </c>
      <c r="F27" s="1" t="s">
        <v>34</v>
      </c>
      <c r="G27" s="2" t="s">
        <v>80</v>
      </c>
      <c r="H27" s="3"/>
      <c r="I27" s="3"/>
      <c r="J27" s="3">
        <v>120000</v>
      </c>
      <c r="K27" s="3"/>
      <c r="L27" s="3"/>
      <c r="M27" s="3"/>
      <c r="N27" s="3"/>
      <c r="O27" s="1" t="s">
        <v>227</v>
      </c>
      <c r="P27" s="30" t="s">
        <v>228</v>
      </c>
      <c r="Q27" s="21" t="s">
        <v>223</v>
      </c>
      <c r="R27" s="30" t="s">
        <v>236</v>
      </c>
      <c r="U27" s="218"/>
      <c r="V27" s="15" t="s">
        <v>48</v>
      </c>
      <c r="W27" s="4"/>
      <c r="X27" s="34">
        <f t="shared" si="5"/>
        <v>0</v>
      </c>
      <c r="Y27" s="34">
        <f t="shared" si="6"/>
        <v>0</v>
      </c>
      <c r="Z27" s="34">
        <f t="shared" si="7"/>
        <v>0</v>
      </c>
      <c r="AA27" s="34">
        <f t="shared" si="8"/>
        <v>0</v>
      </c>
      <c r="AB27" s="34">
        <f t="shared" si="9"/>
        <v>0</v>
      </c>
      <c r="AC27" s="34">
        <f t="shared" si="10"/>
        <v>0</v>
      </c>
    </row>
    <row r="28" spans="1:29">
      <c r="A28" s="131"/>
      <c r="B28" s="127">
        <v>30</v>
      </c>
      <c r="C28" s="130">
        <v>1</v>
      </c>
      <c r="D28" s="19">
        <v>30</v>
      </c>
      <c r="E28" s="1" t="s">
        <v>224</v>
      </c>
      <c r="F28" s="1"/>
      <c r="G28" s="2" t="s">
        <v>229</v>
      </c>
      <c r="H28" s="3">
        <v>302000</v>
      </c>
      <c r="I28" s="3"/>
      <c r="J28" s="3"/>
      <c r="K28" s="3"/>
      <c r="L28" s="3"/>
      <c r="M28" s="3"/>
      <c r="N28" s="3"/>
      <c r="O28" s="1"/>
      <c r="P28" s="30"/>
      <c r="Q28" s="21" t="s">
        <v>223</v>
      </c>
      <c r="R28" s="30"/>
      <c r="U28" s="218"/>
      <c r="V28" s="15" t="s">
        <v>35</v>
      </c>
      <c r="W28" s="4" t="s">
        <v>53</v>
      </c>
      <c r="X28" s="34">
        <f t="shared" si="5"/>
        <v>0</v>
      </c>
      <c r="Y28" s="34">
        <f t="shared" si="6"/>
        <v>0</v>
      </c>
      <c r="Z28" s="34">
        <f t="shared" si="7"/>
        <v>0</v>
      </c>
      <c r="AA28" s="34">
        <f t="shared" si="8"/>
        <v>22274</v>
      </c>
      <c r="AB28" s="34">
        <f t="shared" si="9"/>
        <v>22274</v>
      </c>
      <c r="AC28" s="34">
        <f t="shared" si="10"/>
        <v>0</v>
      </c>
    </row>
    <row r="29" spans="1:29">
      <c r="A29" s="131"/>
      <c r="B29" s="127">
        <v>30</v>
      </c>
      <c r="C29" s="130">
        <v>2</v>
      </c>
      <c r="D29" s="19">
        <v>2</v>
      </c>
      <c r="E29" s="1" t="s">
        <v>1</v>
      </c>
      <c r="F29" s="1" t="s">
        <v>49</v>
      </c>
      <c r="G29" s="2" t="s">
        <v>85</v>
      </c>
      <c r="H29" s="3"/>
      <c r="I29" s="3"/>
      <c r="J29" s="3"/>
      <c r="K29" s="3">
        <v>100000</v>
      </c>
      <c r="L29" s="3"/>
      <c r="M29" s="3"/>
      <c r="N29" s="3"/>
      <c r="O29" s="1">
        <v>25</v>
      </c>
      <c r="P29" s="30" t="s">
        <v>88</v>
      </c>
      <c r="Q29" s="21" t="s">
        <v>223</v>
      </c>
      <c r="R29" s="30" t="s">
        <v>236</v>
      </c>
      <c r="U29" s="218"/>
      <c r="V29" s="15" t="s">
        <v>55</v>
      </c>
      <c r="W29" s="4"/>
      <c r="X29" s="34">
        <f t="shared" si="5"/>
        <v>0</v>
      </c>
      <c r="Y29" s="34">
        <f t="shared" si="6"/>
        <v>0</v>
      </c>
      <c r="Z29" s="34">
        <f t="shared" si="7"/>
        <v>0</v>
      </c>
      <c r="AA29" s="34">
        <f t="shared" si="8"/>
        <v>0</v>
      </c>
      <c r="AB29" s="34">
        <f t="shared" si="9"/>
        <v>0</v>
      </c>
      <c r="AC29" s="34">
        <f t="shared" si="10"/>
        <v>0</v>
      </c>
    </row>
    <row r="30" spans="1:29">
      <c r="A30" s="131"/>
      <c r="B30" s="127">
        <v>30</v>
      </c>
      <c r="C30" s="130">
        <v>2</v>
      </c>
      <c r="D30" s="19">
        <v>3</v>
      </c>
      <c r="E30" s="1" t="s">
        <v>11</v>
      </c>
      <c r="F30" s="1" t="s">
        <v>113</v>
      </c>
      <c r="G30" s="2" t="s">
        <v>79</v>
      </c>
      <c r="H30" s="3" t="s">
        <v>222</v>
      </c>
      <c r="I30" s="3" t="s">
        <v>222</v>
      </c>
      <c r="J30" s="3" t="s">
        <v>222</v>
      </c>
      <c r="K30" s="3" t="s">
        <v>222</v>
      </c>
      <c r="L30" s="3">
        <v>2200</v>
      </c>
      <c r="M30" s="3" t="s">
        <v>222</v>
      </c>
      <c r="N30" s="3"/>
      <c r="O30" s="1">
        <v>18</v>
      </c>
      <c r="P30" s="30" t="s">
        <v>293</v>
      </c>
      <c r="Q30" s="21" t="s">
        <v>223</v>
      </c>
      <c r="R30" s="30" t="s">
        <v>222</v>
      </c>
      <c r="U30" s="14" t="s">
        <v>50</v>
      </c>
      <c r="V30" s="15" t="s">
        <v>42</v>
      </c>
      <c r="W30" s="4"/>
      <c r="X30" s="34">
        <f t="shared" si="5"/>
        <v>0</v>
      </c>
      <c r="Y30" s="34">
        <f t="shared" si="6"/>
        <v>0</v>
      </c>
      <c r="Z30" s="34">
        <f t="shared" si="7"/>
        <v>0</v>
      </c>
      <c r="AA30" s="34">
        <f t="shared" si="8"/>
        <v>80000</v>
      </c>
      <c r="AB30" s="34">
        <f t="shared" si="9"/>
        <v>0</v>
      </c>
      <c r="AC30" s="34">
        <f t="shared" si="10"/>
        <v>0</v>
      </c>
    </row>
    <row r="31" spans="1:29" ht="22.5">
      <c r="A31" s="131"/>
      <c r="B31" s="127">
        <v>30</v>
      </c>
      <c r="C31" s="130">
        <v>2</v>
      </c>
      <c r="D31" s="19">
        <v>20</v>
      </c>
      <c r="E31" s="1" t="s">
        <v>11</v>
      </c>
      <c r="F31" s="1" t="s">
        <v>34</v>
      </c>
      <c r="G31" s="2" t="s">
        <v>90</v>
      </c>
      <c r="H31" s="3"/>
      <c r="I31" s="3"/>
      <c r="J31" s="3">
        <v>150000</v>
      </c>
      <c r="K31" s="3"/>
      <c r="L31" s="3"/>
      <c r="M31" s="3"/>
      <c r="N31" s="3"/>
      <c r="O31" s="1" t="s">
        <v>230</v>
      </c>
      <c r="P31" s="30" t="s">
        <v>231</v>
      </c>
      <c r="Q31" s="21" t="s">
        <v>223</v>
      </c>
      <c r="R31" s="30" t="s">
        <v>236</v>
      </c>
      <c r="U31" s="14" t="s">
        <v>43</v>
      </c>
      <c r="V31" s="15" t="s">
        <v>49</v>
      </c>
      <c r="W31" s="4"/>
      <c r="X31" s="34">
        <f t="shared" si="5"/>
        <v>0</v>
      </c>
      <c r="Y31" s="34">
        <f t="shared" si="6"/>
        <v>0</v>
      </c>
      <c r="Z31" s="34">
        <f t="shared" si="7"/>
        <v>100000</v>
      </c>
      <c r="AA31" s="34">
        <f t="shared" si="8"/>
        <v>0</v>
      </c>
      <c r="AB31" s="34">
        <f t="shared" si="9"/>
        <v>0</v>
      </c>
      <c r="AC31" s="34">
        <f t="shared" si="10"/>
        <v>0</v>
      </c>
    </row>
    <row r="32" spans="1:29">
      <c r="A32" s="131"/>
      <c r="B32" s="127">
        <v>30</v>
      </c>
      <c r="C32" s="130">
        <v>2</v>
      </c>
      <c r="D32" s="19">
        <v>20</v>
      </c>
      <c r="E32" s="1" t="s">
        <v>11</v>
      </c>
      <c r="F32" s="1" t="s">
        <v>40</v>
      </c>
      <c r="G32" s="2" t="s">
        <v>75</v>
      </c>
      <c r="H32" s="3"/>
      <c r="I32" s="3"/>
      <c r="J32" s="3"/>
      <c r="K32" s="3"/>
      <c r="L32" s="3">
        <v>45000</v>
      </c>
      <c r="M32" s="3"/>
      <c r="N32" s="3"/>
      <c r="O32" s="1">
        <v>20</v>
      </c>
      <c r="P32" s="30" t="s">
        <v>232</v>
      </c>
      <c r="Q32" s="21" t="s">
        <v>223</v>
      </c>
      <c r="R32" s="30" t="s">
        <v>236</v>
      </c>
      <c r="U32" s="14" t="s">
        <v>51</v>
      </c>
      <c r="V32" s="15" t="s">
        <v>40</v>
      </c>
      <c r="W32" s="4"/>
      <c r="X32" s="34">
        <f t="shared" si="5"/>
        <v>0</v>
      </c>
      <c r="Y32" s="34">
        <f t="shared" si="6"/>
        <v>0</v>
      </c>
      <c r="Z32" s="34">
        <f t="shared" si="7"/>
        <v>0</v>
      </c>
      <c r="AA32" s="34">
        <f t="shared" si="8"/>
        <v>48000</v>
      </c>
      <c r="AB32" s="34">
        <f t="shared" si="9"/>
        <v>48000</v>
      </c>
      <c r="AC32" s="34">
        <f t="shared" si="10"/>
        <v>0</v>
      </c>
    </row>
    <row r="33" spans="1:29" ht="22.5">
      <c r="A33" s="131"/>
      <c r="B33" s="127">
        <v>30</v>
      </c>
      <c r="C33" s="130">
        <v>2</v>
      </c>
      <c r="D33" s="19">
        <v>25</v>
      </c>
      <c r="E33" s="1" t="s">
        <v>1</v>
      </c>
      <c r="F33" s="1" t="s">
        <v>34</v>
      </c>
      <c r="G33" s="2" t="s">
        <v>91</v>
      </c>
      <c r="H33" s="3"/>
      <c r="I33" s="3"/>
      <c r="J33" s="3">
        <v>18000</v>
      </c>
      <c r="K33" s="3"/>
      <c r="L33" s="3"/>
      <c r="M33" s="3"/>
      <c r="N33" s="3"/>
      <c r="O33" s="1" t="s">
        <v>233</v>
      </c>
      <c r="P33" s="30" t="s">
        <v>234</v>
      </c>
      <c r="Q33" s="21" t="s">
        <v>223</v>
      </c>
      <c r="R33" s="30" t="s">
        <v>236</v>
      </c>
      <c r="U33" s="14" t="s">
        <v>47</v>
      </c>
      <c r="V33" s="15" t="s">
        <v>46</v>
      </c>
      <c r="W33" s="4"/>
      <c r="X33" s="34">
        <f t="shared" si="5"/>
        <v>0</v>
      </c>
      <c r="Y33" s="34">
        <f t="shared" si="6"/>
        <v>0</v>
      </c>
      <c r="Z33" s="34">
        <f t="shared" si="7"/>
        <v>0</v>
      </c>
      <c r="AA33" s="34">
        <f t="shared" si="8"/>
        <v>0</v>
      </c>
      <c r="AB33" s="34">
        <f t="shared" si="9"/>
        <v>0</v>
      </c>
      <c r="AC33" s="34">
        <f t="shared" si="10"/>
        <v>290000</v>
      </c>
    </row>
    <row r="34" spans="1:29">
      <c r="A34" s="131"/>
      <c r="B34" s="127">
        <v>30</v>
      </c>
      <c r="C34" s="130">
        <v>2</v>
      </c>
      <c r="D34" s="19">
        <v>25</v>
      </c>
      <c r="E34" s="1"/>
      <c r="F34" s="1" t="s">
        <v>41</v>
      </c>
      <c r="G34" s="2" t="s">
        <v>82</v>
      </c>
      <c r="H34" s="3"/>
      <c r="I34" s="3"/>
      <c r="J34" s="3"/>
      <c r="K34" s="3"/>
      <c r="L34" s="3">
        <v>80000</v>
      </c>
      <c r="M34" s="3"/>
      <c r="N34" s="3"/>
      <c r="O34" s="1"/>
      <c r="P34" s="30" t="s">
        <v>92</v>
      </c>
      <c r="Q34" s="21" t="s">
        <v>222</v>
      </c>
      <c r="R34" s="30" t="s">
        <v>236</v>
      </c>
      <c r="U34" s="208" t="s">
        <v>31</v>
      </c>
      <c r="V34" s="208"/>
      <c r="W34" s="4"/>
      <c r="X34" s="34">
        <f t="shared" ref="X34:AC34" si="11">SUM(X22:X33)</f>
        <v>724000</v>
      </c>
      <c r="Y34" s="34">
        <f t="shared" si="11"/>
        <v>724000</v>
      </c>
      <c r="Z34" s="34">
        <f t="shared" si="11"/>
        <v>100000</v>
      </c>
      <c r="AA34" s="34">
        <f t="shared" si="11"/>
        <v>173011</v>
      </c>
      <c r="AB34" s="34">
        <f t="shared" si="11"/>
        <v>91011</v>
      </c>
      <c r="AC34" s="34">
        <f t="shared" si="11"/>
        <v>290000</v>
      </c>
    </row>
    <row r="35" spans="1:29">
      <c r="A35" s="131"/>
      <c r="B35" s="127"/>
      <c r="C35" s="130"/>
      <c r="D35" s="19"/>
      <c r="E35" s="1"/>
      <c r="F35" s="1"/>
      <c r="G35" s="2"/>
      <c r="H35" s="3"/>
      <c r="I35" s="3"/>
      <c r="J35" s="3"/>
      <c r="K35" s="3"/>
      <c r="L35" s="3"/>
      <c r="M35" s="3"/>
      <c r="N35" s="3"/>
      <c r="O35" s="1"/>
      <c r="P35" s="30"/>
      <c r="Q35" s="21"/>
      <c r="R35" s="30"/>
      <c r="U35" s="11" t="s">
        <v>58</v>
      </c>
    </row>
    <row r="36" spans="1:29" ht="13.5" customHeight="1">
      <c r="A36" s="131"/>
      <c r="B36" s="127"/>
      <c r="C36" s="130"/>
      <c r="D36" s="19"/>
      <c r="E36" s="1"/>
      <c r="F36" s="1"/>
      <c r="G36" s="2"/>
      <c r="H36" s="3"/>
      <c r="I36" s="3"/>
      <c r="J36" s="3"/>
      <c r="K36" s="3"/>
      <c r="L36" s="3"/>
      <c r="M36" s="3"/>
      <c r="N36" s="3"/>
      <c r="O36" s="1"/>
      <c r="P36" s="30"/>
      <c r="Q36" s="21"/>
      <c r="R36" s="30"/>
    </row>
    <row r="37" spans="1:29">
      <c r="A37" s="131"/>
      <c r="B37" s="127"/>
      <c r="C37" s="130"/>
      <c r="D37" s="19"/>
      <c r="E37" s="1"/>
      <c r="F37" s="1"/>
      <c r="G37" s="2"/>
      <c r="H37" s="3"/>
      <c r="I37" s="3"/>
      <c r="J37" s="3"/>
      <c r="K37" s="3"/>
      <c r="L37" s="3"/>
      <c r="M37" s="3"/>
      <c r="N37" s="3"/>
      <c r="O37" s="1"/>
      <c r="P37" s="30"/>
      <c r="Q37" s="21"/>
      <c r="R37" s="30"/>
    </row>
    <row r="38" spans="1:29" ht="13.5" customHeight="1">
      <c r="A38" s="131"/>
      <c r="B38" s="127"/>
      <c r="C38" s="130"/>
      <c r="D38" s="19"/>
      <c r="E38" s="1"/>
      <c r="F38" s="1"/>
      <c r="G38" s="2"/>
      <c r="H38" s="3"/>
      <c r="I38" s="3"/>
      <c r="J38" s="3"/>
      <c r="K38" s="3"/>
      <c r="L38" s="3"/>
      <c r="M38" s="3"/>
      <c r="N38" s="3"/>
      <c r="O38" s="1"/>
      <c r="P38" s="30"/>
      <c r="Q38" s="21"/>
      <c r="R38" s="30"/>
    </row>
    <row r="39" spans="1:29">
      <c r="A39" s="131"/>
      <c r="B39" s="127"/>
      <c r="C39" s="130"/>
      <c r="D39" s="19"/>
      <c r="E39" s="1"/>
      <c r="F39" s="1"/>
      <c r="G39" s="2"/>
      <c r="H39" s="3"/>
      <c r="I39" s="3"/>
      <c r="J39" s="3"/>
      <c r="K39" s="3"/>
      <c r="L39" s="3"/>
      <c r="M39" s="3"/>
      <c r="N39" s="3"/>
      <c r="O39" s="1"/>
      <c r="P39" s="30"/>
      <c r="Q39" s="21"/>
      <c r="R39" s="30"/>
    </row>
    <row r="40" spans="1:29">
      <c r="B40" s="127"/>
      <c r="C40" s="130"/>
      <c r="D40" s="19"/>
      <c r="E40" s="1"/>
      <c r="F40" s="1"/>
      <c r="G40" s="2"/>
      <c r="H40" s="3"/>
      <c r="I40" s="3"/>
      <c r="J40" s="3"/>
      <c r="K40" s="3"/>
      <c r="L40" s="3"/>
      <c r="M40" s="3"/>
      <c r="N40" s="3"/>
      <c r="O40" s="1"/>
      <c r="P40" s="30"/>
      <c r="Q40" s="21"/>
      <c r="R40" s="30"/>
    </row>
    <row r="41" spans="1:29">
      <c r="B41" s="127"/>
      <c r="C41" s="130"/>
      <c r="D41" s="19"/>
      <c r="E41" s="1"/>
      <c r="F41" s="1"/>
      <c r="G41" s="2"/>
      <c r="H41" s="3"/>
      <c r="I41" s="3"/>
      <c r="J41" s="3"/>
      <c r="K41" s="3"/>
      <c r="L41" s="3"/>
      <c r="M41" s="3"/>
      <c r="N41" s="3"/>
      <c r="O41" s="1"/>
      <c r="P41" s="30"/>
      <c r="Q41" s="21"/>
      <c r="R41" s="30"/>
    </row>
    <row r="42" spans="1:29">
      <c r="B42" s="127"/>
      <c r="C42" s="130"/>
      <c r="D42" s="19"/>
      <c r="E42" s="1"/>
      <c r="F42" s="1"/>
      <c r="G42" s="2"/>
      <c r="H42" s="3"/>
      <c r="I42" s="3"/>
      <c r="J42" s="3"/>
      <c r="K42" s="3"/>
      <c r="L42" s="3"/>
      <c r="M42" s="3"/>
      <c r="N42" s="3"/>
      <c r="O42" s="1"/>
      <c r="P42" s="30"/>
      <c r="Q42" s="21"/>
      <c r="R42" s="30"/>
    </row>
    <row r="43" spans="1:29">
      <c r="B43" s="127"/>
      <c r="C43" s="130"/>
      <c r="D43" s="19"/>
      <c r="E43" s="1"/>
      <c r="F43" s="1"/>
      <c r="G43" s="2"/>
      <c r="H43" s="3"/>
      <c r="I43" s="3"/>
      <c r="J43" s="3"/>
      <c r="K43" s="3"/>
      <c r="L43" s="3"/>
      <c r="M43" s="3"/>
      <c r="N43" s="3"/>
      <c r="O43" s="1"/>
      <c r="P43" s="30"/>
      <c r="Q43" s="21"/>
      <c r="R43" s="30"/>
    </row>
    <row r="44" spans="1:29">
      <c r="B44" s="127"/>
      <c r="C44" s="130"/>
      <c r="D44" s="19"/>
      <c r="E44" s="1"/>
      <c r="F44" s="1"/>
      <c r="G44" s="2"/>
      <c r="H44" s="3"/>
      <c r="I44" s="3"/>
      <c r="J44" s="3"/>
      <c r="K44" s="3"/>
      <c r="L44" s="3"/>
      <c r="M44" s="3"/>
      <c r="N44" s="3"/>
      <c r="O44" s="1"/>
      <c r="P44" s="30"/>
      <c r="Q44" s="21"/>
      <c r="R44" s="30"/>
    </row>
    <row r="45" spans="1:29">
      <c r="B45" s="127"/>
      <c r="C45" s="130"/>
      <c r="D45" s="19"/>
      <c r="E45" s="1"/>
      <c r="F45" s="1"/>
      <c r="G45" s="2"/>
      <c r="H45" s="3"/>
      <c r="I45" s="3"/>
      <c r="J45" s="3"/>
      <c r="K45" s="3"/>
      <c r="L45" s="3"/>
      <c r="M45" s="3"/>
      <c r="N45" s="3"/>
      <c r="O45" s="1"/>
      <c r="P45" s="30"/>
      <c r="Q45" s="21"/>
      <c r="R45" s="30"/>
    </row>
    <row r="46" spans="1:29">
      <c r="B46" s="127"/>
      <c r="C46" s="130"/>
      <c r="D46" s="19"/>
      <c r="E46" s="1"/>
      <c r="F46" s="1"/>
      <c r="G46" s="2"/>
      <c r="H46" s="3"/>
      <c r="I46" s="3"/>
      <c r="J46" s="3"/>
      <c r="K46" s="3"/>
      <c r="L46" s="3"/>
      <c r="M46" s="3"/>
      <c r="N46" s="3"/>
      <c r="O46" s="1"/>
      <c r="P46" s="30"/>
      <c r="Q46" s="21"/>
      <c r="R46" s="30"/>
    </row>
    <row r="47" spans="1:29" ht="31.5" customHeight="1">
      <c r="B47" s="127"/>
      <c r="C47" s="130"/>
      <c r="D47" s="19"/>
      <c r="E47" s="1"/>
      <c r="F47" s="1"/>
      <c r="G47" s="2"/>
      <c r="H47" s="3"/>
      <c r="I47" s="3"/>
      <c r="J47" s="3"/>
      <c r="K47" s="3"/>
      <c r="L47" s="3"/>
      <c r="M47" s="3"/>
      <c r="N47" s="3"/>
      <c r="O47" s="1"/>
      <c r="P47" s="30"/>
      <c r="Q47" s="21"/>
      <c r="R47" s="30"/>
    </row>
    <row r="48" spans="1:29">
      <c r="B48" s="127"/>
      <c r="C48" s="130"/>
      <c r="D48" s="19"/>
      <c r="E48" s="1"/>
      <c r="F48" s="1"/>
      <c r="G48" s="2"/>
      <c r="H48" s="3"/>
      <c r="I48" s="3"/>
      <c r="J48" s="3"/>
      <c r="K48" s="3"/>
      <c r="L48" s="3"/>
      <c r="M48" s="3"/>
      <c r="N48" s="3"/>
      <c r="O48" s="1"/>
      <c r="P48" s="30"/>
      <c r="Q48" s="21"/>
      <c r="R48" s="30"/>
    </row>
    <row r="49" spans="2:18">
      <c r="B49" s="127"/>
      <c r="C49" s="130"/>
      <c r="D49" s="19"/>
      <c r="E49" s="1"/>
      <c r="F49" s="1"/>
      <c r="G49" s="2"/>
      <c r="H49" s="3"/>
      <c r="I49" s="3"/>
      <c r="J49" s="3"/>
      <c r="K49" s="3"/>
      <c r="L49" s="3"/>
      <c r="M49" s="3"/>
      <c r="N49" s="3"/>
      <c r="O49" s="1"/>
      <c r="P49" s="30"/>
      <c r="Q49" s="21"/>
      <c r="R49" s="30"/>
    </row>
    <row r="50" spans="2:18">
      <c r="B50" s="127"/>
      <c r="C50" s="130"/>
      <c r="D50" s="19"/>
      <c r="E50" s="1"/>
      <c r="F50" s="1"/>
      <c r="G50" s="2"/>
      <c r="H50" s="3"/>
      <c r="I50" s="3"/>
      <c r="J50" s="3"/>
      <c r="K50" s="3"/>
      <c r="L50" s="3"/>
      <c r="M50" s="3"/>
      <c r="N50" s="3"/>
      <c r="O50" s="1"/>
      <c r="P50" s="30"/>
      <c r="Q50" s="21"/>
      <c r="R50" s="30"/>
    </row>
    <row r="51" spans="2:18">
      <c r="B51" s="127"/>
      <c r="C51" s="130"/>
      <c r="D51" s="19"/>
      <c r="E51" s="1"/>
      <c r="F51" s="1"/>
      <c r="G51" s="2"/>
      <c r="H51" s="3"/>
      <c r="I51" s="3"/>
      <c r="J51" s="3"/>
      <c r="K51" s="3"/>
      <c r="L51" s="3"/>
      <c r="M51" s="3"/>
      <c r="N51" s="3"/>
      <c r="O51" s="1"/>
      <c r="P51" s="30"/>
      <c r="Q51" s="21"/>
      <c r="R51" s="30"/>
    </row>
    <row r="52" spans="2:18">
      <c r="B52" s="127"/>
      <c r="C52" s="130"/>
      <c r="D52" s="19"/>
      <c r="E52" s="1"/>
      <c r="F52" s="1"/>
      <c r="G52" s="2"/>
      <c r="H52" s="3"/>
      <c r="I52" s="3"/>
      <c r="J52" s="3"/>
      <c r="K52" s="3"/>
      <c r="L52" s="3"/>
      <c r="M52" s="3"/>
      <c r="N52" s="3"/>
      <c r="O52" s="1"/>
      <c r="P52" s="30"/>
      <c r="Q52" s="21"/>
      <c r="R52" s="30"/>
    </row>
    <row r="53" spans="2:18">
      <c r="B53" s="127"/>
      <c r="C53" s="130"/>
      <c r="D53" s="19"/>
      <c r="E53" s="1"/>
      <c r="F53" s="1"/>
      <c r="G53" s="2"/>
      <c r="H53" s="3"/>
      <c r="I53" s="3"/>
      <c r="J53" s="3"/>
      <c r="K53" s="3"/>
      <c r="L53" s="3"/>
      <c r="M53" s="3"/>
      <c r="N53" s="3"/>
      <c r="O53" s="1"/>
      <c r="P53" s="30"/>
      <c r="Q53" s="21"/>
      <c r="R53" s="30"/>
    </row>
    <row r="54" spans="2:18">
      <c r="B54" s="127"/>
      <c r="C54" s="130"/>
      <c r="D54" s="19"/>
      <c r="E54" s="1"/>
      <c r="F54" s="1"/>
      <c r="G54" s="2"/>
      <c r="H54" s="3"/>
      <c r="I54" s="3"/>
      <c r="J54" s="3"/>
      <c r="K54" s="3"/>
      <c r="L54" s="3"/>
      <c r="M54" s="3"/>
      <c r="N54" s="3"/>
      <c r="O54" s="1"/>
      <c r="P54" s="30"/>
      <c r="Q54" s="21"/>
      <c r="R54" s="30"/>
    </row>
    <row r="55" spans="2:18">
      <c r="B55" s="127"/>
      <c r="C55" s="130"/>
      <c r="D55" s="19"/>
      <c r="E55" s="1"/>
      <c r="F55" s="1"/>
      <c r="G55" s="2"/>
      <c r="H55" s="3"/>
      <c r="I55" s="3"/>
      <c r="J55" s="3"/>
      <c r="K55" s="3"/>
      <c r="L55" s="3"/>
      <c r="M55" s="3"/>
      <c r="N55" s="3"/>
      <c r="O55" s="1"/>
      <c r="P55" s="30"/>
      <c r="Q55" s="21"/>
      <c r="R55" s="30"/>
    </row>
    <row r="56" spans="2:18">
      <c r="B56" s="127"/>
      <c r="C56" s="130"/>
      <c r="D56" s="19"/>
      <c r="E56" s="1"/>
      <c r="F56" s="1"/>
      <c r="G56" s="2"/>
      <c r="H56" s="3"/>
      <c r="I56" s="3"/>
      <c r="J56" s="3"/>
      <c r="K56" s="3"/>
      <c r="L56" s="3"/>
      <c r="M56" s="3"/>
      <c r="N56" s="3"/>
      <c r="O56" s="1"/>
      <c r="P56" s="30"/>
      <c r="Q56" s="21"/>
      <c r="R56" s="30"/>
    </row>
    <row r="57" spans="2:18">
      <c r="B57" s="127"/>
      <c r="C57" s="130"/>
      <c r="D57" s="19"/>
      <c r="E57" s="1"/>
      <c r="F57" s="1"/>
      <c r="G57" s="2"/>
      <c r="H57" s="3"/>
      <c r="I57" s="3"/>
      <c r="J57" s="3"/>
      <c r="K57" s="3"/>
      <c r="L57" s="3"/>
      <c r="M57" s="3"/>
      <c r="N57" s="3"/>
      <c r="O57" s="1"/>
      <c r="P57" s="30"/>
      <c r="Q57" s="21"/>
      <c r="R57" s="30"/>
    </row>
    <row r="58" spans="2:18">
      <c r="B58" s="127"/>
      <c r="C58" s="130"/>
      <c r="D58" s="19"/>
      <c r="E58" s="1"/>
      <c r="F58" s="1"/>
      <c r="G58" s="2"/>
      <c r="H58" s="3"/>
      <c r="I58" s="3"/>
      <c r="J58" s="3"/>
      <c r="K58" s="3"/>
      <c r="L58" s="3"/>
      <c r="M58" s="3"/>
      <c r="N58" s="3"/>
      <c r="O58" s="1"/>
      <c r="P58" s="30"/>
      <c r="Q58" s="21"/>
      <c r="R58" s="30"/>
    </row>
    <row r="59" spans="2:18">
      <c r="B59" s="127"/>
      <c r="C59" s="130"/>
      <c r="D59" s="19"/>
      <c r="E59" s="1"/>
      <c r="F59" s="1"/>
      <c r="G59" s="2"/>
      <c r="H59" s="3"/>
      <c r="I59" s="3"/>
      <c r="J59" s="3"/>
      <c r="K59" s="3"/>
      <c r="L59" s="3"/>
      <c r="M59" s="3"/>
      <c r="N59" s="3"/>
      <c r="O59" s="1"/>
      <c r="P59" s="30"/>
      <c r="Q59" s="21"/>
      <c r="R59" s="30"/>
    </row>
    <row r="60" spans="2:18">
      <c r="B60" s="127"/>
      <c r="C60" s="130"/>
      <c r="D60" s="19"/>
      <c r="E60" s="1"/>
      <c r="F60" s="1"/>
      <c r="G60" s="2"/>
      <c r="H60" s="3"/>
      <c r="I60" s="3"/>
      <c r="J60" s="3"/>
      <c r="K60" s="3"/>
      <c r="L60" s="3"/>
      <c r="M60" s="3"/>
      <c r="N60" s="3"/>
      <c r="O60" s="1"/>
      <c r="P60" s="30"/>
      <c r="Q60" s="21"/>
      <c r="R60" s="30"/>
    </row>
    <row r="61" spans="2:18">
      <c r="B61" s="127"/>
      <c r="C61" s="130"/>
      <c r="D61" s="19"/>
      <c r="E61" s="1"/>
      <c r="F61" s="1"/>
      <c r="G61" s="2"/>
      <c r="H61" s="3"/>
      <c r="I61" s="3"/>
      <c r="J61" s="3"/>
      <c r="K61" s="3"/>
      <c r="L61" s="3"/>
      <c r="M61" s="3"/>
      <c r="N61" s="3"/>
      <c r="O61" s="1"/>
      <c r="P61" s="30"/>
      <c r="Q61" s="21"/>
      <c r="R61" s="30"/>
    </row>
    <row r="62" spans="2:18">
      <c r="B62" s="127"/>
      <c r="C62" s="130"/>
      <c r="D62" s="19"/>
      <c r="E62" s="1"/>
      <c r="F62" s="1"/>
      <c r="G62" s="2"/>
      <c r="H62" s="3"/>
      <c r="I62" s="3"/>
      <c r="J62" s="3"/>
      <c r="K62" s="3"/>
      <c r="L62" s="3"/>
      <c r="M62" s="3"/>
      <c r="N62" s="3"/>
      <c r="O62" s="1"/>
      <c r="P62" s="30"/>
      <c r="Q62" s="21" t="str">
        <f t="shared" ref="Q62" si="12">IF(E62="","","*")</f>
        <v/>
      </c>
      <c r="R62" s="30"/>
    </row>
    <row r="63" spans="2:18">
      <c r="B63" s="210" t="s">
        <v>59</v>
      </c>
      <c r="C63" s="211"/>
      <c r="D63" s="211"/>
      <c r="E63" s="211"/>
      <c r="F63" s="211"/>
      <c r="G63" s="212"/>
      <c r="H63" s="22">
        <f t="shared" ref="H63:N63" si="13">SUM(H5:H62)</f>
        <v>1212001</v>
      </c>
      <c r="I63" s="22">
        <f t="shared" si="13"/>
        <v>31560</v>
      </c>
      <c r="J63" s="22">
        <f t="shared" si="13"/>
        <v>724000</v>
      </c>
      <c r="K63" s="22">
        <f t="shared" si="13"/>
        <v>100000</v>
      </c>
      <c r="L63" s="22">
        <f t="shared" si="13"/>
        <v>176531</v>
      </c>
      <c r="M63" s="22">
        <f t="shared" si="13"/>
        <v>290000</v>
      </c>
      <c r="N63" s="22">
        <f t="shared" si="13"/>
        <v>0</v>
      </c>
      <c r="O63" s="27" t="s">
        <v>84</v>
      </c>
      <c r="P63" s="33">
        <f>SUM(J63:M63)</f>
        <v>1290531</v>
      </c>
      <c r="Q63" s="21"/>
      <c r="R63" s="31"/>
    </row>
    <row r="64" spans="2:18">
      <c r="B64" s="222" t="s">
        <v>60</v>
      </c>
      <c r="C64" s="223"/>
      <c r="D64" s="223"/>
      <c r="E64" s="223"/>
      <c r="F64" s="223"/>
      <c r="G64" s="224"/>
      <c r="H64" s="22">
        <f>SUMPRODUCT(($Q$5:$Q$62="*")*1,H$5:H$62)</f>
        <v>302000</v>
      </c>
      <c r="I64" s="22" t="s">
        <v>2</v>
      </c>
      <c r="J64" s="22">
        <f>SUMPRODUCT(($Q$5:$Q$62="*")*1,J$5:J$62)</f>
        <v>724000</v>
      </c>
      <c r="K64" s="22">
        <f>SUMPRODUCT(($Q$5:$Q$62="*")*1,K$5:K$62)</f>
        <v>100000</v>
      </c>
      <c r="L64" s="22">
        <f>SUMPRODUCT(($Q$5:$Q$62="*")*1,L$5:L$62)</f>
        <v>94531</v>
      </c>
      <c r="M64" s="22">
        <f>N63</f>
        <v>0</v>
      </c>
      <c r="N64" s="22" t="s">
        <v>64</v>
      </c>
      <c r="O64" s="28" t="s">
        <v>83</v>
      </c>
      <c r="P64" s="33">
        <f>SUM(J64:M64)</f>
        <v>918531</v>
      </c>
      <c r="Q64" s="23" t="s">
        <v>2</v>
      </c>
      <c r="R64" s="32" t="s">
        <v>2</v>
      </c>
    </row>
    <row r="65" spans="2:17">
      <c r="B65" s="132"/>
      <c r="E65" t="s">
        <v>15</v>
      </c>
    </row>
    <row r="66" spans="2:17">
      <c r="C66" s="217" t="s">
        <v>67</v>
      </c>
      <c r="D66" s="217"/>
      <c r="E66" s="217"/>
      <c r="F66" s="217"/>
      <c r="G66" s="217"/>
      <c r="H66" s="217"/>
      <c r="I66" s="217"/>
      <c r="J66" s="217"/>
      <c r="K66" s="217"/>
      <c r="L66" s="217"/>
      <c r="M66" s="217"/>
      <c r="N66" s="217"/>
      <c r="O66" s="217"/>
      <c r="P66" s="217"/>
      <c r="Q66" s="217"/>
    </row>
    <row r="67" spans="2:17">
      <c r="E67" s="215"/>
      <c r="F67" s="215"/>
      <c r="G67" s="215"/>
      <c r="H67" s="215"/>
      <c r="I67" s="215"/>
      <c r="J67" s="215"/>
      <c r="K67" s="215"/>
      <c r="L67" s="215"/>
      <c r="M67" s="215"/>
    </row>
    <row r="105" ht="31.5" customHeight="1"/>
    <row r="107" ht="31.5" customHeight="1"/>
  </sheetData>
  <mergeCells count="30">
    <mergeCell ref="D1:F1"/>
    <mergeCell ref="H1:O1"/>
    <mergeCell ref="L2:O2"/>
    <mergeCell ref="E3:E4"/>
    <mergeCell ref="F3:F4"/>
    <mergeCell ref="G3:G4"/>
    <mergeCell ref="H3:H4"/>
    <mergeCell ref="I3:I4"/>
    <mergeCell ref="J3:M3"/>
    <mergeCell ref="N3:N4"/>
    <mergeCell ref="O3:O4"/>
    <mergeCell ref="B3:D3"/>
    <mergeCell ref="P3:P4"/>
    <mergeCell ref="Q3:Q4"/>
    <mergeCell ref="R3:R4"/>
    <mergeCell ref="U16:Y16"/>
    <mergeCell ref="U17:Y17"/>
    <mergeCell ref="C66:Q66"/>
    <mergeCell ref="E67:M67"/>
    <mergeCell ref="AA20:AB20"/>
    <mergeCell ref="AC20:AC21"/>
    <mergeCell ref="U24:U29"/>
    <mergeCell ref="U34:V34"/>
    <mergeCell ref="U20:U21"/>
    <mergeCell ref="V20:V21"/>
    <mergeCell ref="W20:W21"/>
    <mergeCell ref="X20:Y20"/>
    <mergeCell ref="Z20:Z21"/>
    <mergeCell ref="B63:G63"/>
    <mergeCell ref="B64:G64"/>
  </mergeCells>
  <phoneticPr fontId="5"/>
  <pageMargins left="0.7" right="0.7" top="0.75" bottom="0.75" header="0.3" footer="0.3"/>
  <pageSetup paperSize="9" scale="5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4"/>
  <sheetViews>
    <sheetView tabSelected="1" zoomScaleNormal="100" workbookViewId="0">
      <selection activeCell="D28" sqref="D28"/>
    </sheetView>
  </sheetViews>
  <sheetFormatPr defaultRowHeight="13.5"/>
  <cols>
    <col min="1" max="1" width="2" customWidth="1"/>
    <col min="2" max="2" width="15" customWidth="1"/>
    <col min="3" max="3" width="12.875" customWidth="1"/>
    <col min="4" max="4" width="13" customWidth="1"/>
    <col min="5" max="5" width="12.125" customWidth="1"/>
    <col min="6" max="6" width="11.875" customWidth="1"/>
    <col min="7" max="7" width="12.125" customWidth="1"/>
    <col min="8" max="8" width="11.875" customWidth="1"/>
    <col min="9" max="9" width="15" customWidth="1"/>
  </cols>
  <sheetData>
    <row r="2" spans="2:9" ht="22.5" customHeight="1">
      <c r="B2" s="194" t="s">
        <v>314</v>
      </c>
      <c r="C2" s="196"/>
      <c r="D2" s="196"/>
      <c r="E2" s="196"/>
      <c r="F2" s="196"/>
      <c r="G2" s="196"/>
      <c r="H2" s="196"/>
      <c r="I2" s="196"/>
    </row>
    <row r="3" spans="2:9" ht="19.5" customHeight="1">
      <c r="B3" s="194" t="s">
        <v>313</v>
      </c>
      <c r="C3" s="196"/>
      <c r="D3" s="196"/>
      <c r="E3" s="196"/>
      <c r="F3" s="196"/>
      <c r="G3" s="196"/>
      <c r="H3" s="196"/>
      <c r="I3" s="196"/>
    </row>
    <row r="4" spans="2:9" ht="19.5" customHeight="1">
      <c r="B4" s="36" t="s">
        <v>93</v>
      </c>
    </row>
    <row r="5" spans="2:9" ht="19.5" customHeight="1">
      <c r="B5" s="237" t="s">
        <v>94</v>
      </c>
      <c r="C5" s="243"/>
      <c r="D5" s="37" t="s">
        <v>122</v>
      </c>
      <c r="E5" s="237" t="s">
        <v>95</v>
      </c>
      <c r="F5" s="238"/>
      <c r="G5" s="239"/>
      <c r="H5" s="240"/>
      <c r="I5" s="37" t="s">
        <v>96</v>
      </c>
    </row>
    <row r="6" spans="2:9" ht="19.5" customHeight="1">
      <c r="B6" s="244" t="s">
        <v>97</v>
      </c>
      <c r="C6" s="244"/>
      <c r="D6" s="146"/>
      <c r="E6" s="237"/>
      <c r="F6" s="238"/>
      <c r="G6" s="239"/>
      <c r="H6" s="240"/>
      <c r="I6" s="38"/>
    </row>
    <row r="7" spans="2:9" ht="19.5" customHeight="1">
      <c r="B7" s="244" t="s">
        <v>98</v>
      </c>
      <c r="C7" s="244"/>
      <c r="D7" s="146"/>
      <c r="E7" s="237"/>
      <c r="F7" s="238"/>
      <c r="G7" s="239"/>
      <c r="H7" s="240"/>
      <c r="I7" s="38"/>
    </row>
    <row r="8" spans="2:9" ht="19.5" customHeight="1">
      <c r="B8" s="244" t="s">
        <v>99</v>
      </c>
      <c r="C8" s="244"/>
      <c r="D8" s="146"/>
      <c r="E8" s="237"/>
      <c r="F8" s="238"/>
      <c r="G8" s="239"/>
      <c r="H8" s="240"/>
      <c r="I8" s="38"/>
    </row>
    <row r="9" spans="2:9" ht="19.5" customHeight="1">
      <c r="B9" s="244" t="s">
        <v>100</v>
      </c>
      <c r="C9" s="244"/>
      <c r="D9" s="146"/>
      <c r="E9" s="237"/>
      <c r="F9" s="238"/>
      <c r="G9" s="239"/>
      <c r="H9" s="240"/>
      <c r="I9" s="38"/>
    </row>
    <row r="10" spans="2:9" ht="19.5" customHeight="1">
      <c r="B10" s="244" t="s">
        <v>101</v>
      </c>
      <c r="C10" s="244"/>
      <c r="D10" s="146"/>
      <c r="E10" s="237"/>
      <c r="F10" s="238"/>
      <c r="G10" s="239"/>
      <c r="H10" s="240"/>
      <c r="I10" s="38"/>
    </row>
    <row r="11" spans="2:9" ht="19.5" customHeight="1">
      <c r="B11" s="241" t="s">
        <v>102</v>
      </c>
      <c r="C11" s="241"/>
      <c r="D11" s="146"/>
      <c r="E11" s="237"/>
      <c r="F11" s="238"/>
      <c r="G11" s="239"/>
      <c r="H11" s="240"/>
      <c r="I11" s="38"/>
    </row>
    <row r="12" spans="2:9" ht="19.5" customHeight="1">
      <c r="B12" s="242" t="s">
        <v>103</v>
      </c>
      <c r="C12" s="242"/>
      <c r="D12" s="146">
        <f>+SUM(D6:D11)</f>
        <v>0</v>
      </c>
      <c r="E12" s="237"/>
      <c r="F12" s="238"/>
      <c r="G12" s="239"/>
      <c r="H12" s="240"/>
      <c r="I12" s="38"/>
    </row>
    <row r="13" spans="2:9" ht="19.5" customHeight="1">
      <c r="B13" s="36" t="s">
        <v>104</v>
      </c>
    </row>
    <row r="14" spans="2:9" ht="19.5" customHeight="1">
      <c r="B14" s="245" t="s">
        <v>105</v>
      </c>
      <c r="C14" s="247" t="s">
        <v>106</v>
      </c>
      <c r="D14" s="247" t="s">
        <v>122</v>
      </c>
      <c r="E14" s="237" t="s">
        <v>107</v>
      </c>
      <c r="F14" s="240"/>
      <c r="G14" s="237" t="s">
        <v>310</v>
      </c>
      <c r="H14" s="240"/>
      <c r="I14" s="37" t="s">
        <v>108</v>
      </c>
    </row>
    <row r="15" spans="2:9" ht="19.5" customHeight="1">
      <c r="B15" s="246"/>
      <c r="C15" s="248"/>
      <c r="D15" s="248"/>
      <c r="E15" s="143" t="s">
        <v>311</v>
      </c>
      <c r="F15" s="143" t="s">
        <v>312</v>
      </c>
      <c r="G15" s="143" t="s">
        <v>311</v>
      </c>
      <c r="H15" s="143" t="s">
        <v>312</v>
      </c>
      <c r="I15" s="143"/>
    </row>
    <row r="16" spans="2:9" ht="19.5" customHeight="1">
      <c r="B16" s="39" t="s">
        <v>7</v>
      </c>
      <c r="C16" s="39" t="s">
        <v>109</v>
      </c>
      <c r="D16" s="146">
        <f>+E16+G16</f>
        <v>0</v>
      </c>
      <c r="E16" s="146"/>
      <c r="F16" s="38"/>
      <c r="G16" s="148"/>
      <c r="H16" s="149"/>
      <c r="I16" s="144"/>
    </row>
    <row r="17" spans="2:9" ht="19.5" customHeight="1">
      <c r="B17" s="39" t="s">
        <v>110</v>
      </c>
      <c r="C17" s="39" t="s">
        <v>110</v>
      </c>
      <c r="D17" s="146">
        <f t="shared" ref="D17:D26" si="0">+E17+G17</f>
        <v>0</v>
      </c>
      <c r="E17" s="146"/>
      <c r="F17" s="38"/>
      <c r="G17" s="148"/>
      <c r="H17" s="149"/>
      <c r="I17" s="40"/>
    </row>
    <row r="18" spans="2:9" ht="19.5" customHeight="1">
      <c r="B18" s="241" t="s">
        <v>111</v>
      </c>
      <c r="C18" s="39" t="s">
        <v>112</v>
      </c>
      <c r="D18" s="146">
        <f t="shared" si="0"/>
        <v>0</v>
      </c>
      <c r="F18" s="38"/>
      <c r="G18" s="148"/>
      <c r="H18" s="151"/>
      <c r="I18" s="40"/>
    </row>
    <row r="19" spans="2:9" ht="19.5" customHeight="1">
      <c r="B19" s="241"/>
      <c r="C19" s="39" t="s">
        <v>113</v>
      </c>
      <c r="D19" s="146">
        <f t="shared" si="0"/>
        <v>0</v>
      </c>
      <c r="E19" s="146"/>
      <c r="F19" s="41"/>
      <c r="G19" s="148"/>
      <c r="H19" s="150"/>
      <c r="I19" s="40"/>
    </row>
    <row r="20" spans="2:9" ht="19.5" customHeight="1">
      <c r="B20" s="241"/>
      <c r="C20" s="39" t="s">
        <v>39</v>
      </c>
      <c r="D20" s="146">
        <f t="shared" si="0"/>
        <v>0</v>
      </c>
      <c r="E20" s="146"/>
      <c r="F20" s="41"/>
      <c r="G20" s="148"/>
      <c r="H20" s="150"/>
      <c r="I20" s="40"/>
    </row>
    <row r="21" spans="2:9" ht="19.5" customHeight="1">
      <c r="B21" s="241"/>
      <c r="C21" s="39" t="s">
        <v>114</v>
      </c>
      <c r="D21" s="146">
        <f t="shared" si="0"/>
        <v>0</v>
      </c>
      <c r="E21" s="146"/>
      <c r="F21" s="41"/>
      <c r="G21" s="148"/>
      <c r="H21" s="150"/>
      <c r="I21" s="40"/>
    </row>
    <row r="22" spans="2:9" ht="19.5" customHeight="1">
      <c r="B22" s="241"/>
      <c r="C22" s="39" t="s">
        <v>115</v>
      </c>
      <c r="D22" s="146">
        <f t="shared" si="0"/>
        <v>0</v>
      </c>
      <c r="E22" s="146"/>
      <c r="F22" s="40"/>
      <c r="G22" s="148"/>
      <c r="H22" s="150"/>
      <c r="I22" s="152"/>
    </row>
    <row r="23" spans="2:9" ht="19.5" customHeight="1">
      <c r="B23" s="241"/>
      <c r="C23" s="39" t="s">
        <v>9</v>
      </c>
      <c r="D23" s="146">
        <f t="shared" si="0"/>
        <v>0</v>
      </c>
      <c r="E23" s="146"/>
      <c r="F23" s="41"/>
      <c r="G23" s="148"/>
      <c r="H23" s="150"/>
      <c r="I23" s="41"/>
    </row>
    <row r="24" spans="2:9" ht="19.5" customHeight="1">
      <c r="B24" s="39" t="s">
        <v>41</v>
      </c>
      <c r="C24" s="39" t="s">
        <v>41</v>
      </c>
      <c r="D24" s="146">
        <f t="shared" si="0"/>
        <v>0</v>
      </c>
      <c r="E24" s="146"/>
      <c r="F24" s="41"/>
      <c r="G24" s="148"/>
      <c r="H24" s="150"/>
      <c r="I24" s="41"/>
    </row>
    <row r="25" spans="2:9" ht="19.5" customHeight="1">
      <c r="B25" s="39" t="s">
        <v>43</v>
      </c>
      <c r="C25" s="39" t="s">
        <v>8</v>
      </c>
      <c r="D25" s="146">
        <f t="shared" si="0"/>
        <v>0</v>
      </c>
      <c r="E25" s="146"/>
      <c r="F25" s="41"/>
      <c r="G25" s="148"/>
      <c r="H25" s="150"/>
      <c r="I25" s="41"/>
    </row>
    <row r="26" spans="2:9" ht="19.5" customHeight="1">
      <c r="B26" s="39" t="s">
        <v>116</v>
      </c>
      <c r="C26" s="39" t="s">
        <v>40</v>
      </c>
      <c r="D26" s="146">
        <f t="shared" si="0"/>
        <v>0</v>
      </c>
      <c r="E26" s="146"/>
      <c r="F26" s="41"/>
      <c r="G26" s="148"/>
      <c r="H26" s="150"/>
      <c r="I26" s="41"/>
    </row>
    <row r="27" spans="2:9" ht="19.5" customHeight="1">
      <c r="B27" s="39" t="s">
        <v>103</v>
      </c>
      <c r="C27" s="39"/>
      <c r="D27" s="146">
        <f>+SUM(D16:D26)</f>
        <v>0</v>
      </c>
      <c r="E27" s="146">
        <f>+SUM(E16:E26)</f>
        <v>0</v>
      </c>
      <c r="F27" s="41"/>
      <c r="G27" s="148">
        <f>+SUM(G16:G26)</f>
        <v>0</v>
      </c>
      <c r="H27" s="150"/>
      <c r="I27" s="41"/>
    </row>
    <row r="28" spans="2:9" ht="19.5" customHeight="1">
      <c r="B28" s="39" t="s">
        <v>117</v>
      </c>
      <c r="C28" s="39" t="s">
        <v>118</v>
      </c>
      <c r="D28" s="146"/>
      <c r="E28" s="146"/>
      <c r="F28" s="41"/>
      <c r="G28" s="147"/>
      <c r="H28" s="150"/>
      <c r="I28" s="41"/>
    </row>
    <row r="29" spans="2:9" ht="19.5" customHeight="1">
      <c r="B29" s="41" t="s">
        <v>103</v>
      </c>
      <c r="C29" s="41"/>
      <c r="D29" s="146">
        <f>+D28</f>
        <v>0</v>
      </c>
      <c r="E29" s="146">
        <f>+E28</f>
        <v>0</v>
      </c>
      <c r="F29" s="41"/>
      <c r="G29" s="146">
        <f>+G28</f>
        <v>0</v>
      </c>
      <c r="H29" s="150"/>
      <c r="I29" s="41"/>
    </row>
    <row r="30" spans="2:9" ht="19.5" customHeight="1">
      <c r="B30" s="41" t="s">
        <v>119</v>
      </c>
      <c r="C30" s="41"/>
      <c r="D30" s="146">
        <f t="shared" ref="D30" si="1">+E30+G30</f>
        <v>0</v>
      </c>
      <c r="E30" s="145"/>
      <c r="F30" s="41"/>
      <c r="G30" s="147"/>
      <c r="H30" s="150"/>
      <c r="I30" s="41"/>
    </row>
    <row r="31" spans="2:9" ht="19.5" customHeight="1">
      <c r="B31" s="41" t="s">
        <v>103</v>
      </c>
      <c r="C31" s="42"/>
      <c r="D31" s="146">
        <f>+D30</f>
        <v>0</v>
      </c>
      <c r="E31" s="146">
        <f>+E30</f>
        <v>0</v>
      </c>
      <c r="F31" s="41"/>
      <c r="G31" s="146">
        <f>+G30</f>
        <v>0</v>
      </c>
      <c r="H31" s="150"/>
      <c r="I31" s="41"/>
    </row>
    <row r="32" spans="2:9" ht="19.5" customHeight="1">
      <c r="B32" s="242" t="s">
        <v>120</v>
      </c>
      <c r="C32" s="242"/>
      <c r="D32" s="146">
        <f>+D31+D29+D27</f>
        <v>0</v>
      </c>
      <c r="E32" s="146">
        <f>+E31+E29+E27</f>
        <v>0</v>
      </c>
      <c r="F32" s="41"/>
      <c r="G32" s="146">
        <f>+G31+G29+G27</f>
        <v>0</v>
      </c>
      <c r="H32" s="150"/>
      <c r="I32" s="41"/>
    </row>
    <row r="33" spans="2:9" ht="19.5" customHeight="1">
      <c r="B33" s="235" t="s">
        <v>121</v>
      </c>
      <c r="C33" s="236"/>
      <c r="D33" s="236"/>
      <c r="E33" s="236"/>
      <c r="F33" s="236"/>
      <c r="G33" s="236"/>
      <c r="H33" s="236"/>
      <c r="I33" s="236"/>
    </row>
    <row r="34" spans="2:9">
      <c r="B34" s="35"/>
    </row>
  </sheetData>
  <mergeCells count="26">
    <mergeCell ref="B14:B15"/>
    <mergeCell ref="C14:C15"/>
    <mergeCell ref="D14:D15"/>
    <mergeCell ref="E14:F14"/>
    <mergeCell ref="G14:H14"/>
    <mergeCell ref="B8:C8"/>
    <mergeCell ref="B9:C9"/>
    <mergeCell ref="B10:C10"/>
    <mergeCell ref="B11:C11"/>
    <mergeCell ref="B12:C12"/>
    <mergeCell ref="B2:I2"/>
    <mergeCell ref="B3:I3"/>
    <mergeCell ref="B33:I33"/>
    <mergeCell ref="E5:H5"/>
    <mergeCell ref="E6:H6"/>
    <mergeCell ref="E7:H7"/>
    <mergeCell ref="E8:H8"/>
    <mergeCell ref="E9:H9"/>
    <mergeCell ref="E10:H10"/>
    <mergeCell ref="E11:H11"/>
    <mergeCell ref="E12:H12"/>
    <mergeCell ref="B18:B23"/>
    <mergeCell ref="B32:C32"/>
    <mergeCell ref="B5:C5"/>
    <mergeCell ref="B6:C6"/>
    <mergeCell ref="B7:C7"/>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１現金出納補助簿(様式)</vt:lpstr>
      <vt:lpstr>１現金出納補助簿(記載例）</vt:lpstr>
      <vt:lpstr>２通帳管理簿(様式)</vt:lpstr>
      <vt:lpstr>２通帳管理簿(記載例）</vt:lpstr>
      <vt:lpstr>３金銭出納簿作成シート(様式)</vt:lpstr>
      <vt:lpstr>３金銭出納簿作成シート（記載例）</vt:lpstr>
      <vt:lpstr>４金銭出納簿(様式）</vt:lpstr>
      <vt:lpstr>４金銭出納簿(記載例)</vt:lpstr>
      <vt:lpstr>５決算書</vt:lpstr>
      <vt:lpstr>５決算書（記載例）</vt:lpstr>
      <vt:lpstr>'１現金出納補助簿(記載例）'!Print_Area</vt:lpstr>
      <vt:lpstr>'１現金出納補助簿(様式)'!Print_Area</vt:lpstr>
      <vt:lpstr>'２通帳管理簿(記載例）'!Print_Area</vt:lpstr>
      <vt:lpstr>'２通帳管理簿(様式)'!Print_Area</vt:lpstr>
      <vt:lpstr>'３金銭出納簿作成シート（記載例）'!Print_Area</vt:lpstr>
      <vt:lpstr>'３金銭出納簿作成シート(様式)'!Print_Area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sanrinkyokai11</dc:creator>
  <cp:lastModifiedBy>sanrinkyokai11</cp:lastModifiedBy>
  <cp:lastPrinted>2018-01-17T04:08:42Z</cp:lastPrinted>
  <dcterms:created xsi:type="dcterms:W3CDTF">2013-09-19T05:05:51Z</dcterms:created>
  <dcterms:modified xsi:type="dcterms:W3CDTF">2018-05-16T00:11:14Z</dcterms:modified>
</cp:coreProperties>
</file>